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робота фінвідділ\виконання бюджету\розпорядження про виконання бюджету за І півріччя 2024\"/>
    </mc:Choice>
  </mc:AlternateContent>
  <xr:revisionPtr revIDLastSave="0" documentId="13_ncr:1_{7B526A23-B647-41E2-8E5C-883BF3827AFC}" xr6:coauthVersionLast="45" xr6:coauthVersionMax="47" xr10:uidLastSave="{00000000-0000-0000-0000-000000000000}"/>
  <bookViews>
    <workbookView xWindow="2535" yWindow="3480" windowWidth="21600" windowHeight="11295" xr2:uid="{00000000-000D-0000-FFFF-FFFF00000000}"/>
  </bookViews>
  <sheets>
    <sheet name="загальний фонд" sheetId="3" r:id="rId1"/>
    <sheet name="спеціальний фонд" sheetId="2" r:id="rId2"/>
  </sheets>
  <definedNames>
    <definedName name="_xlnm.Print_Titles" localSheetId="0">'загальний фонд'!$7:$8</definedName>
    <definedName name="_xlnm.Print_Area" localSheetId="0">'загальний фонд'!$A$1:$L$35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35" i="3" l="1"/>
  <c r="G16" i="3"/>
  <c r="G14" i="3"/>
  <c r="G15" i="3"/>
  <c r="K13" i="3" l="1"/>
  <c r="F5" i="2"/>
  <c r="K5" i="2" s="1"/>
  <c r="E8" i="2"/>
  <c r="F6" i="2"/>
  <c r="I4" i="2"/>
  <c r="H6" i="2"/>
  <c r="H7" i="2" s="1"/>
  <c r="G6" i="2"/>
  <c r="E6" i="2"/>
  <c r="E7" i="2" s="1"/>
  <c r="D6" i="2"/>
  <c r="D7" i="2" s="1"/>
  <c r="H32" i="3"/>
  <c r="H9" i="3"/>
  <c r="J9" i="3" s="1"/>
  <c r="G9" i="3"/>
  <c r="E9" i="3"/>
  <c r="F9" i="3"/>
  <c r="D9" i="3"/>
  <c r="H18" i="3"/>
  <c r="G18" i="3"/>
  <c r="J18" i="3" s="1"/>
  <c r="E18" i="3"/>
  <c r="F18" i="3"/>
  <c r="F34" i="3" s="1"/>
  <c r="D18" i="3"/>
  <c r="D34" i="3" s="1"/>
  <c r="H24" i="3"/>
  <c r="H34" i="3" s="1"/>
  <c r="G24" i="3"/>
  <c r="G34" i="3" s="1"/>
  <c r="F24" i="3"/>
  <c r="D24" i="3"/>
  <c r="F30" i="3"/>
  <c r="G30" i="3"/>
  <c r="E30" i="3"/>
  <c r="E26" i="3" s="1"/>
  <c r="H30" i="3"/>
  <c r="D30" i="3"/>
  <c r="H27" i="3"/>
  <c r="L9" i="3" l="1"/>
  <c r="I18" i="3"/>
  <c r="K18" i="3"/>
  <c r="F7" i="2"/>
  <c r="K6" i="2"/>
  <c r="I5" i="2"/>
  <c r="I6" i="2"/>
  <c r="G7" i="2"/>
  <c r="I24" i="3"/>
  <c r="J24" i="3"/>
  <c r="I9" i="3"/>
  <c r="K9" i="3"/>
  <c r="L31" i="3"/>
  <c r="L28" i="3"/>
  <c r="L17" i="3"/>
  <c r="L14" i="3"/>
  <c r="L16" i="3"/>
  <c r="K15" i="3"/>
  <c r="L15" i="3"/>
  <c r="K14" i="3"/>
  <c r="J15" i="3"/>
  <c r="K7" i="2" l="1"/>
  <c r="I7" i="2"/>
  <c r="J34" i="3"/>
  <c r="L34" i="3"/>
  <c r="K34" i="3"/>
  <c r="I15" i="3"/>
  <c r="K28" i="3"/>
  <c r="K29" i="3"/>
  <c r="I28" i="3"/>
  <c r="I29" i="3"/>
  <c r="J29" i="3"/>
  <c r="G27" i="3"/>
  <c r="J28" i="3"/>
  <c r="D27" i="3"/>
  <c r="D26" i="3" s="1"/>
  <c r="F27" i="3"/>
  <c r="F26" i="3" s="1"/>
  <c r="L27" i="3" l="1"/>
  <c r="G26" i="3"/>
  <c r="I26" i="3" s="1"/>
  <c r="K26" i="3"/>
  <c r="H35" i="3" l="1"/>
  <c r="H26" i="3"/>
  <c r="H8" i="2"/>
  <c r="L5" i="2"/>
  <c r="J5" i="2"/>
  <c r="J4" i="2"/>
  <c r="I10" i="3"/>
  <c r="J32" i="3"/>
  <c r="E32" i="3"/>
  <c r="D35" i="3"/>
  <c r="K23" i="3"/>
  <c r="K27" i="3"/>
  <c r="K20" i="3"/>
  <c r="J16" i="3"/>
  <c r="E34" i="3"/>
  <c r="K31" i="3"/>
  <c r="J31" i="3"/>
  <c r="I31" i="3"/>
  <c r="J33" i="3"/>
  <c r="I33" i="3"/>
  <c r="F35" i="3"/>
  <c r="F8" i="2" s="1"/>
  <c r="K11" i="3"/>
  <c r="K12" i="3"/>
  <c r="K10" i="3"/>
  <c r="K21" i="3"/>
  <c r="I22" i="3"/>
  <c r="J11" i="3"/>
  <c r="J12" i="3"/>
  <c r="J13" i="3"/>
  <c r="J14" i="3"/>
  <c r="J17" i="3"/>
  <c r="J19" i="3"/>
  <c r="J20" i="3"/>
  <c r="J21" i="3"/>
  <c r="J22" i="3"/>
  <c r="J23" i="3"/>
  <c r="J25" i="3"/>
  <c r="J27" i="3"/>
  <c r="I11" i="3"/>
  <c r="I12" i="3"/>
  <c r="I13" i="3"/>
  <c r="I14" i="3"/>
  <c r="I17" i="3"/>
  <c r="I19" i="3"/>
  <c r="I20" i="3"/>
  <c r="I21" i="3"/>
  <c r="I23" i="3"/>
  <c r="I25" i="3"/>
  <c r="I27" i="3"/>
  <c r="K17" i="3"/>
  <c r="L4" i="2"/>
  <c r="L10" i="3"/>
  <c r="J10" i="3"/>
  <c r="I16" i="3"/>
  <c r="L26" i="3" l="1"/>
  <c r="J26" i="3"/>
  <c r="E35" i="3"/>
  <c r="L30" i="3"/>
  <c r="D8" i="2"/>
  <c r="I32" i="3"/>
  <c r="K30" i="3"/>
  <c r="J30" i="3"/>
  <c r="I30" i="3"/>
  <c r="L6" i="2"/>
  <c r="J6" i="2" l="1"/>
  <c r="I34" i="3"/>
  <c r="K35" i="3"/>
  <c r="J7" i="2"/>
  <c r="L7" i="2"/>
  <c r="G8" i="2" l="1"/>
  <c r="J35" i="3"/>
  <c r="I35" i="3"/>
  <c r="L35" i="3"/>
  <c r="J8" i="2" l="1"/>
  <c r="I8" i="2"/>
  <c r="K8" i="2"/>
  <c r="L8" i="2"/>
</calcChain>
</file>

<file path=xl/sharedStrings.xml><?xml version="1.0" encoding="utf-8"?>
<sst xmlns="http://schemas.openxmlformats.org/spreadsheetml/2006/main" count="92" uniqueCount="79">
  <si>
    <t>Найменування  джерела надходжень до бюджету</t>
  </si>
  <si>
    <t>№№ з/п</t>
  </si>
  <si>
    <t xml:space="preserve"> </t>
  </si>
  <si>
    <t>І. Загальний фонд</t>
  </si>
  <si>
    <t>1.</t>
  </si>
  <si>
    <t>2.</t>
  </si>
  <si>
    <t>3.</t>
  </si>
  <si>
    <t>4.</t>
  </si>
  <si>
    <t>7.</t>
  </si>
  <si>
    <t>10.</t>
  </si>
  <si>
    <t>ІІ. Спеціальний фонд</t>
  </si>
  <si>
    <t xml:space="preserve">Всього </t>
  </si>
  <si>
    <t>Додаток 1</t>
  </si>
  <si>
    <t>№ з/п</t>
  </si>
  <si>
    <t xml:space="preserve">Найменування </t>
  </si>
  <si>
    <t>Код платежу</t>
  </si>
  <si>
    <t>У відсотках до</t>
  </si>
  <si>
    <t>Код функціональної класиф.</t>
  </si>
  <si>
    <t>11.</t>
  </si>
  <si>
    <t>12.</t>
  </si>
  <si>
    <t>Інші джерела власних надходжень бюджетних установ</t>
  </si>
  <si>
    <t xml:space="preserve">                                                       по Дніпрорудненській міській раді за 2013 рік</t>
  </si>
  <si>
    <t>Єдиний податок  </t>
  </si>
  <si>
    <t>Інші надходження  </t>
  </si>
  <si>
    <t>Надходження від орендної плати за користування цілісним майновим комплексом та іншим державним майном  </t>
  </si>
  <si>
    <t>Інші неподаткові надходження  </t>
  </si>
  <si>
    <t>Разом загальний фонд (без урахування трансфертів)</t>
  </si>
  <si>
    <t xml:space="preserve">Разом загальний фонд </t>
  </si>
  <si>
    <t>Акцизний податок з реалізації суб`єктами господарювання роздрібної торгівлі підакцизних товарів</t>
  </si>
  <si>
    <t>5.</t>
  </si>
  <si>
    <t>6.</t>
  </si>
  <si>
    <t>8.</t>
  </si>
  <si>
    <t>9.</t>
  </si>
  <si>
    <t>13.</t>
  </si>
  <si>
    <t>Аналіз виконання дохідної частини бюджету</t>
  </si>
  <si>
    <t xml:space="preserve">                                     </t>
  </si>
  <si>
    <t xml:space="preserve">Екологічний податок </t>
  </si>
  <si>
    <t>15.</t>
  </si>
  <si>
    <t>14.</t>
  </si>
  <si>
    <t>Акцизний податок з вироблених в Україні підакцизних товарів (продукції)</t>
  </si>
  <si>
    <t>Акцизний податок з ввезених на митну територію України підакцизних товарів (продукції) </t>
  </si>
  <si>
    <t>Податок на майно, у т.ч.</t>
  </si>
  <si>
    <t>земельний податок та оренда плата</t>
  </si>
  <si>
    <t>Плата за надання адміністративних послуг</t>
  </si>
  <si>
    <t>Разом спеціальний фонд (без урахування трансфертів)</t>
  </si>
  <si>
    <t xml:space="preserve">Разом спеціальний фонд </t>
  </si>
  <si>
    <t>Податок та збір на доходи фізичних осіб</t>
  </si>
  <si>
    <t>Дотації з державного бюджету місцевим бюджетам</t>
  </si>
  <si>
    <t>Субвенції з державного бюджету місцевим бюджетам</t>
  </si>
  <si>
    <t>Субвенції з місцевих бюджетів іншим місцевим бюджетам</t>
  </si>
  <si>
    <t>Освітня субвенція з державного бюджету місцевим бюджетам 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</si>
  <si>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</si>
  <si>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План на 2021 рік з урахуванням змін</t>
  </si>
  <si>
    <t>Частина чистого прибутку (доходу) державних або комунальних унітарних підприємств та їх об`єднань, що вилучається до відповідного бюджету</t>
  </si>
  <si>
    <t>до розпорядження начальника міської військової адміністрації</t>
  </si>
  <si>
    <t>податок на нерухоме майно, відмінне від земельної ділянки</t>
  </si>
  <si>
    <t>Базова дотація</t>
  </si>
  <si>
    <t>Додаткова дотація з державного бюджету місцевим бюджетам на здійснення повноважень органів місцевого самоврядування на деокупованих, тимчасово окупованих та інших територіях України, що зазнали негативного впливу у зв`язку з повномасштабною збройною агресією російською федерацією</t>
  </si>
  <si>
    <t>Надходження від продажу основного капіталу  </t>
  </si>
  <si>
    <t>Податкові надходження</t>
  </si>
  <si>
    <t>Непдаткові надходження</t>
  </si>
  <si>
    <t>Доходи від оперцій з капіталом</t>
  </si>
  <si>
    <t>Офіційні трансферти</t>
  </si>
  <si>
    <t>Затверджено розписом на 2024 рік</t>
  </si>
  <si>
    <t>Виконано за</t>
  </si>
  <si>
    <t>Відхилення від (+, -)</t>
  </si>
  <si>
    <t>грн</t>
  </si>
  <si>
    <t>виконано за І півріччя 2023 року</t>
  </si>
  <si>
    <t>Кошторисні призначення на  звітний період з урахуванням змін</t>
  </si>
  <si>
    <t>Начальник міської військової адміністрації</t>
  </si>
  <si>
    <t>Антон КОЗИРЄВ</t>
  </si>
  <si>
    <t>Дніпрорудненської міської територіальної громади за І півріччя 2024 року</t>
  </si>
  <si>
    <t>Затверджено розписом на І півріччя 2024 року</t>
  </si>
  <si>
    <t xml:space="preserve"> І півріччя 2024 року</t>
  </si>
  <si>
    <t xml:space="preserve"> І півріччя 2023 року</t>
  </si>
  <si>
    <t>затверджено розписом на І півріччя 2024 року</t>
  </si>
  <si>
    <t>Затверджено розписом на І півріччя 2024 року з урахуванням кошторисних призначень</t>
  </si>
  <si>
    <t>виконано за  І півріччя 2023 року</t>
  </si>
  <si>
    <t>05.08.2024 № 136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</si>
</sst>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0"/>
      <name val="Arial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i/>
      <sz val="10"/>
      <name val="Times New Roman"/>
      <family val="1"/>
      <charset val="204"/>
    </font>
    <font>
      <sz val="9"/>
      <name val="Arial"/>
      <family val="2"/>
      <charset val="204"/>
    </font>
    <font>
      <sz val="8"/>
      <name val="Arial"/>
      <family val="2"/>
      <charset val="204"/>
    </font>
    <font>
      <sz val="9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0"/>
      <name val="Times New Roman"/>
      <family val="1"/>
      <charset val="204"/>
    </font>
    <font>
      <sz val="10"/>
      <color theme="1" tint="0.499984740745262"/>
      <name val="Arial"/>
      <family val="2"/>
      <charset val="204"/>
    </font>
    <font>
      <sz val="9"/>
      <color theme="1" tint="0.499984740745262"/>
      <name val="Arial"/>
      <family val="2"/>
      <charset val="204"/>
    </font>
    <font>
      <i/>
      <sz val="9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b/>
      <sz val="10"/>
      <name val="Arial"/>
      <family val="2"/>
      <charset val="204"/>
    </font>
    <font>
      <sz val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5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189">
    <xf numFmtId="0" fontId="0" fillId="0" borderId="0" xfId="0"/>
    <xf numFmtId="0" fontId="1" fillId="0" borderId="0" xfId="0" applyFont="1" applyAlignment="1"/>
    <xf numFmtId="0" fontId="3" fillId="0" borderId="0" xfId="0" applyFont="1"/>
    <xf numFmtId="3" fontId="0" fillId="0" borderId="0" xfId="0" applyNumberFormat="1"/>
    <xf numFmtId="0" fontId="1" fillId="0" borderId="0" xfId="0" applyFont="1"/>
    <xf numFmtId="3" fontId="1" fillId="0" borderId="2" xfId="0" applyNumberFormat="1" applyFont="1" applyBorder="1"/>
    <xf numFmtId="0" fontId="5" fillId="0" borderId="0" xfId="0" applyFont="1"/>
    <xf numFmtId="3" fontId="5" fillId="0" borderId="0" xfId="0" applyNumberFormat="1" applyFont="1"/>
    <xf numFmtId="0" fontId="6" fillId="0" borderId="0" xfId="0" applyFont="1"/>
    <xf numFmtId="0" fontId="6" fillId="0" borderId="0" xfId="0" applyFont="1" applyAlignment="1"/>
    <xf numFmtId="0" fontId="4" fillId="0" borderId="6" xfId="0" applyFont="1" applyBorder="1" applyAlignment="1"/>
    <xf numFmtId="0" fontId="1" fillId="0" borderId="7" xfId="0" applyFont="1" applyBorder="1" applyAlignment="1">
      <alignment horizontal="right"/>
    </xf>
    <xf numFmtId="0" fontId="1" fillId="2" borderId="7" xfId="0" applyFont="1" applyFill="1" applyBorder="1" applyAlignment="1">
      <alignment horizontal="right"/>
    </xf>
    <xf numFmtId="0" fontId="1" fillId="0" borderId="2" xfId="0" applyFont="1" applyBorder="1" applyAlignment="1">
      <alignment horizontal="right" wrapText="1"/>
    </xf>
    <xf numFmtId="49" fontId="1" fillId="0" borderId="2" xfId="0" applyNumberFormat="1" applyFont="1" applyBorder="1" applyAlignment="1">
      <alignment horizontal="right" wrapText="1"/>
    </xf>
    <xf numFmtId="0" fontId="1" fillId="0" borderId="2" xfId="0" applyFont="1" applyFill="1" applyBorder="1" applyAlignment="1">
      <alignment horizontal="right" wrapText="1"/>
    </xf>
    <xf numFmtId="0" fontId="1" fillId="0" borderId="9" xfId="0" applyFont="1" applyBorder="1" applyAlignment="1">
      <alignment horizontal="left" wrapText="1"/>
    </xf>
    <xf numFmtId="0" fontId="1" fillId="2" borderId="9" xfId="0" applyFont="1" applyFill="1" applyBorder="1" applyAlignment="1">
      <alignment horizontal="left" wrapText="1"/>
    </xf>
    <xf numFmtId="0" fontId="1" fillId="2" borderId="9" xfId="0" applyFont="1" applyFill="1" applyBorder="1" applyAlignment="1">
      <alignment horizontal="left"/>
    </xf>
    <xf numFmtId="3" fontId="1" fillId="0" borderId="12" xfId="0" applyNumberFormat="1" applyFont="1" applyBorder="1"/>
    <xf numFmtId="3" fontId="1" fillId="0" borderId="13" xfId="0" applyNumberFormat="1" applyFont="1" applyBorder="1"/>
    <xf numFmtId="0" fontId="1" fillId="2" borderId="7" xfId="0" applyFont="1" applyFill="1" applyBorder="1" applyAlignment="1"/>
    <xf numFmtId="0" fontId="0" fillId="0" borderId="0" xfId="0" applyBorder="1"/>
    <xf numFmtId="0" fontId="4" fillId="0" borderId="0" xfId="0" applyFont="1" applyAlignment="1"/>
    <xf numFmtId="0" fontId="4" fillId="0" borderId="0" xfId="0" applyFont="1" applyAlignment="1">
      <alignment vertical="center"/>
    </xf>
    <xf numFmtId="3" fontId="1" fillId="0" borderId="15" xfId="0" applyNumberFormat="1" applyFont="1" applyBorder="1"/>
    <xf numFmtId="0" fontId="1" fillId="2" borderId="0" xfId="0" applyFont="1" applyFill="1" applyAlignment="1"/>
    <xf numFmtId="3" fontId="0" fillId="2" borderId="0" xfId="0" applyNumberFormat="1" applyFill="1"/>
    <xf numFmtId="0" fontId="0" fillId="2" borderId="0" xfId="0" applyFill="1"/>
    <xf numFmtId="3" fontId="1" fillId="0" borderId="16" xfId="0" applyNumberFormat="1" applyFont="1" applyBorder="1"/>
    <xf numFmtId="0" fontId="1" fillId="0" borderId="17" xfId="0" applyFont="1" applyBorder="1" applyAlignment="1">
      <alignment horizontal="right" wrapText="1"/>
    </xf>
    <xf numFmtId="0" fontId="1" fillId="0" borderId="18" xfId="0" applyFont="1" applyBorder="1" applyAlignment="1">
      <alignment horizontal="left" wrapText="1"/>
    </xf>
    <xf numFmtId="0" fontId="1" fillId="0" borderId="15" xfId="0" applyFont="1" applyFill="1" applyBorder="1" applyAlignment="1">
      <alignment horizontal="right" wrapText="1"/>
    </xf>
    <xf numFmtId="3" fontId="1" fillId="0" borderId="10" xfId="0" applyNumberFormat="1" applyFont="1" applyBorder="1" applyAlignment="1"/>
    <xf numFmtId="0" fontId="1" fillId="0" borderId="15" xfId="0" applyFont="1" applyBorder="1" applyAlignment="1">
      <alignment horizontal="right" wrapText="1"/>
    </xf>
    <xf numFmtId="0" fontId="1" fillId="0" borderId="17" xfId="0" applyFont="1" applyBorder="1" applyAlignment="1">
      <alignment horizontal="center" wrapText="1"/>
    </xf>
    <xf numFmtId="4" fontId="1" fillId="2" borderId="19" xfId="0" applyNumberFormat="1" applyFont="1" applyFill="1" applyBorder="1" applyAlignment="1">
      <alignment horizontal="right" wrapText="1"/>
    </xf>
    <xf numFmtId="4" fontId="1" fillId="2" borderId="19" xfId="0" applyNumberFormat="1" applyFont="1" applyFill="1" applyBorder="1"/>
    <xf numFmtId="4" fontId="1" fillId="2" borderId="3" xfId="0" applyNumberFormat="1" applyFont="1" applyFill="1" applyBorder="1"/>
    <xf numFmtId="4" fontId="1" fillId="0" borderId="19" xfId="0" applyNumberFormat="1" applyFont="1" applyBorder="1"/>
    <xf numFmtId="4" fontId="1" fillId="0" borderId="3" xfId="0" applyNumberFormat="1" applyFont="1" applyBorder="1"/>
    <xf numFmtId="4" fontId="1" fillId="0" borderId="3" xfId="0" applyNumberFormat="1" applyFont="1" applyFill="1" applyBorder="1"/>
    <xf numFmtId="4" fontId="8" fillId="2" borderId="0" xfId="0" applyNumberFormat="1" applyFont="1" applyFill="1"/>
    <xf numFmtId="0" fontId="12" fillId="0" borderId="0" xfId="0" applyFont="1"/>
    <xf numFmtId="0" fontId="1" fillId="0" borderId="23" xfId="0" applyFont="1" applyBorder="1" applyAlignment="1">
      <alignment horizontal="right" wrapText="1"/>
    </xf>
    <xf numFmtId="0" fontId="1" fillId="0" borderId="20" xfId="0" applyFont="1" applyBorder="1" applyAlignment="1">
      <alignment horizontal="left" wrapText="1"/>
    </xf>
    <xf numFmtId="3" fontId="1" fillId="0" borderId="25" xfId="0" applyNumberFormat="1" applyFont="1" applyBorder="1" applyAlignment="1">
      <alignment horizontal="right" wrapText="1"/>
    </xf>
    <xf numFmtId="3" fontId="1" fillId="0" borderId="23" xfId="0" applyNumberFormat="1" applyFont="1" applyBorder="1" applyAlignment="1">
      <alignment horizontal="right" wrapText="1"/>
    </xf>
    <xf numFmtId="4" fontId="9" fillId="2" borderId="0" xfId="0" applyNumberFormat="1" applyFont="1" applyFill="1"/>
    <xf numFmtId="3" fontId="13" fillId="0" borderId="0" xfId="0" applyNumberFormat="1" applyFont="1"/>
    <xf numFmtId="4" fontId="14" fillId="2" borderId="0" xfId="0" applyNumberFormat="1" applyFont="1" applyFill="1"/>
    <xf numFmtId="3" fontId="4" fillId="3" borderId="31" xfId="0" applyNumberFormat="1" applyFont="1" applyFill="1" applyBorder="1"/>
    <xf numFmtId="3" fontId="4" fillId="3" borderId="32" xfId="0" applyNumberFormat="1" applyFont="1" applyFill="1" applyBorder="1"/>
    <xf numFmtId="3" fontId="4" fillId="4" borderId="32" xfId="0" applyNumberFormat="1" applyFont="1" applyFill="1" applyBorder="1"/>
    <xf numFmtId="3" fontId="4" fillId="4" borderId="31" xfId="0" applyNumberFormat="1" applyFont="1" applyFill="1" applyBorder="1"/>
    <xf numFmtId="3" fontId="4" fillId="4" borderId="33" xfId="0" applyNumberFormat="1" applyFont="1" applyFill="1" applyBorder="1"/>
    <xf numFmtId="0" fontId="10" fillId="4" borderId="12" xfId="0" applyFont="1" applyFill="1" applyBorder="1" applyAlignment="1">
      <alignment horizontal="center" vertical="top" wrapText="1"/>
    </xf>
    <xf numFmtId="0" fontId="10" fillId="4" borderId="13" xfId="0" applyFont="1" applyFill="1" applyBorder="1" applyAlignment="1">
      <alignment horizontal="center" vertical="top" wrapText="1"/>
    </xf>
    <xf numFmtId="0" fontId="10" fillId="4" borderId="31" xfId="0" applyFont="1" applyFill="1" applyBorder="1" applyAlignment="1">
      <alignment horizontal="center" vertical="top" wrapText="1"/>
    </xf>
    <xf numFmtId="0" fontId="10" fillId="4" borderId="33" xfId="0" applyFont="1" applyFill="1" applyBorder="1" applyAlignment="1">
      <alignment horizontal="center" vertical="top" wrapText="1"/>
    </xf>
    <xf numFmtId="3" fontId="1" fillId="4" borderId="30" xfId="0" applyNumberFormat="1" applyFont="1" applyFill="1" applyBorder="1" applyAlignment="1">
      <alignment horizontal="right" wrapText="1"/>
    </xf>
    <xf numFmtId="3" fontId="4" fillId="4" borderId="29" xfId="0" applyNumberFormat="1" applyFont="1" applyFill="1" applyBorder="1"/>
    <xf numFmtId="0" fontId="4" fillId="3" borderId="12" xfId="0" applyFont="1" applyFill="1" applyBorder="1" applyAlignment="1">
      <alignment horizontal="left"/>
    </xf>
    <xf numFmtId="0" fontId="4" fillId="3" borderId="11" xfId="0" applyFont="1" applyFill="1" applyBorder="1" applyAlignment="1">
      <alignment horizontal="left"/>
    </xf>
    <xf numFmtId="0" fontId="4" fillId="3" borderId="44" xfId="0" applyFont="1" applyFill="1" applyBorder="1" applyAlignment="1">
      <alignment horizontal="left"/>
    </xf>
    <xf numFmtId="3" fontId="4" fillId="3" borderId="45" xfId="0" applyNumberFormat="1" applyFont="1" applyFill="1" applyBorder="1"/>
    <xf numFmtId="3" fontId="4" fillId="3" borderId="37" xfId="0" applyNumberFormat="1" applyFont="1" applyFill="1" applyBorder="1"/>
    <xf numFmtId="3" fontId="4" fillId="3" borderId="33" xfId="0" applyNumberFormat="1" applyFont="1" applyFill="1" applyBorder="1"/>
    <xf numFmtId="0" fontId="15" fillId="2" borderId="7" xfId="0" applyFont="1" applyFill="1" applyBorder="1" applyAlignment="1"/>
    <xf numFmtId="4" fontId="15" fillId="2" borderId="3" xfId="0" applyNumberFormat="1" applyFont="1" applyFill="1" applyBorder="1"/>
    <xf numFmtId="4" fontId="15" fillId="0" borderId="3" xfId="0" applyNumberFormat="1" applyFont="1" applyFill="1" applyBorder="1"/>
    <xf numFmtId="0" fontId="15" fillId="2" borderId="9" xfId="0" applyFont="1" applyFill="1" applyBorder="1" applyAlignment="1">
      <alignment horizontal="left" wrapText="1"/>
    </xf>
    <xf numFmtId="0" fontId="15" fillId="2" borderId="14" xfId="0" applyFont="1" applyFill="1" applyBorder="1" applyAlignment="1">
      <alignment horizontal="left" wrapText="1"/>
    </xf>
    <xf numFmtId="3" fontId="15" fillId="0" borderId="2" xfId="0" applyNumberFormat="1" applyFont="1" applyBorder="1"/>
    <xf numFmtId="0" fontId="7" fillId="2" borderId="9" xfId="0" applyFont="1" applyFill="1" applyBorder="1" applyAlignment="1">
      <alignment horizontal="left" wrapText="1"/>
    </xf>
    <xf numFmtId="4" fontId="7" fillId="2" borderId="3" xfId="0" applyNumberFormat="1" applyFont="1" applyFill="1" applyBorder="1"/>
    <xf numFmtId="4" fontId="7" fillId="0" borderId="3" xfId="0" applyNumberFormat="1" applyFont="1" applyBorder="1"/>
    <xf numFmtId="0" fontId="15" fillId="2" borderId="7" xfId="0" applyFont="1" applyFill="1" applyBorder="1" applyAlignment="1">
      <alignment horizontal="right"/>
    </xf>
    <xf numFmtId="0" fontId="15" fillId="2" borderId="9" xfId="0" applyFont="1" applyFill="1" applyBorder="1" applyAlignment="1">
      <alignment horizontal="left"/>
    </xf>
    <xf numFmtId="4" fontId="15" fillId="0" borderId="3" xfId="0" applyNumberFormat="1" applyFont="1" applyBorder="1"/>
    <xf numFmtId="3" fontId="4" fillId="4" borderId="12" xfId="0" applyNumberFormat="1" applyFont="1" applyFill="1" applyBorder="1"/>
    <xf numFmtId="3" fontId="4" fillId="4" borderId="13" xfId="0" applyNumberFormat="1" applyFont="1" applyFill="1" applyBorder="1"/>
    <xf numFmtId="3" fontId="7" fillId="0" borderId="16" xfId="0" applyNumberFormat="1" applyFont="1" applyBorder="1"/>
    <xf numFmtId="0" fontId="10" fillId="4" borderId="31" xfId="0" applyFont="1" applyFill="1" applyBorder="1" applyAlignment="1">
      <alignment horizontal="center" vertical="top" wrapText="1"/>
    </xf>
    <xf numFmtId="0" fontId="10" fillId="4" borderId="33" xfId="0" applyFont="1" applyFill="1" applyBorder="1" applyAlignment="1">
      <alignment horizontal="center" vertical="top" wrapText="1"/>
    </xf>
    <xf numFmtId="4" fontId="1" fillId="0" borderId="19" xfId="0" applyNumberFormat="1" applyFont="1" applyBorder="1" applyAlignment="1">
      <alignment horizontal="right" wrapText="1"/>
    </xf>
    <xf numFmtId="0" fontId="4" fillId="0" borderId="2" xfId="0" applyFont="1" applyBorder="1" applyAlignment="1">
      <alignment horizontal="right" wrapText="1"/>
    </xf>
    <xf numFmtId="0" fontId="4" fillId="2" borderId="7" xfId="0" applyFont="1" applyFill="1" applyBorder="1" applyAlignment="1">
      <alignment horizontal="right"/>
    </xf>
    <xf numFmtId="0" fontId="4" fillId="2" borderId="9" xfId="0" applyFont="1" applyFill="1" applyBorder="1" applyAlignment="1">
      <alignment horizontal="center" wrapText="1"/>
    </xf>
    <xf numFmtId="4" fontId="4" fillId="2" borderId="3" xfId="0" applyNumberFormat="1" applyFont="1" applyFill="1" applyBorder="1"/>
    <xf numFmtId="4" fontId="4" fillId="0" borderId="3" xfId="0" applyNumberFormat="1" applyFont="1" applyBorder="1"/>
    <xf numFmtId="0" fontId="4" fillId="0" borderId="2" xfId="0" applyFont="1" applyFill="1" applyBorder="1" applyAlignment="1">
      <alignment horizontal="right" wrapText="1"/>
    </xf>
    <xf numFmtId="0" fontId="17" fillId="0" borderId="0" xfId="0" applyFont="1"/>
    <xf numFmtId="0" fontId="4" fillId="2" borderId="9" xfId="0" applyFont="1" applyFill="1" applyBorder="1" applyAlignment="1">
      <alignment horizontal="center"/>
    </xf>
    <xf numFmtId="49" fontId="16" fillId="0" borderId="9" xfId="1" applyNumberFormat="1" applyFont="1" applyBorder="1" applyAlignment="1">
      <alignment wrapText="1"/>
    </xf>
    <xf numFmtId="4" fontId="15" fillId="2" borderId="48" xfId="0" applyNumberFormat="1" applyFont="1" applyFill="1" applyBorder="1"/>
    <xf numFmtId="4" fontId="1" fillId="2" borderId="50" xfId="0" applyNumberFormat="1" applyFont="1" applyFill="1" applyBorder="1" applyAlignment="1">
      <alignment horizontal="right" wrapText="1"/>
    </xf>
    <xf numFmtId="4" fontId="1" fillId="2" borderId="50" xfId="0" applyNumberFormat="1" applyFont="1" applyFill="1" applyBorder="1"/>
    <xf numFmtId="4" fontId="1" fillId="2" borderId="14" xfId="0" applyNumberFormat="1" applyFont="1" applyFill="1" applyBorder="1"/>
    <xf numFmtId="4" fontId="7" fillId="2" borderId="14" xfId="0" applyNumberFormat="1" applyFont="1" applyFill="1" applyBorder="1"/>
    <xf numFmtId="4" fontId="4" fillId="2" borderId="14" xfId="0" applyNumberFormat="1" applyFont="1" applyFill="1" applyBorder="1"/>
    <xf numFmtId="4" fontId="15" fillId="2" borderId="14" xfId="0" applyNumberFormat="1" applyFont="1" applyFill="1" applyBorder="1"/>
    <xf numFmtId="4" fontId="15" fillId="0" borderId="48" xfId="0" applyNumberFormat="1" applyFont="1" applyFill="1" applyBorder="1"/>
    <xf numFmtId="4" fontId="1" fillId="0" borderId="8" xfId="0" applyNumberFormat="1" applyFont="1" applyBorder="1"/>
    <xf numFmtId="4" fontId="1" fillId="0" borderId="1" xfId="0" applyNumberFormat="1" applyFont="1" applyBorder="1"/>
    <xf numFmtId="4" fontId="7" fillId="0" borderId="1" xfId="0" applyNumberFormat="1" applyFont="1" applyBorder="1"/>
    <xf numFmtId="4" fontId="1" fillId="0" borderId="18" xfId="0" applyNumberFormat="1" applyFont="1" applyBorder="1"/>
    <xf numFmtId="4" fontId="1" fillId="0" borderId="9" xfId="0" applyNumberFormat="1" applyFont="1" applyBorder="1"/>
    <xf numFmtId="4" fontId="7" fillId="0" borderId="9" xfId="0" applyNumberFormat="1" applyFont="1" applyBorder="1"/>
    <xf numFmtId="4" fontId="15" fillId="0" borderId="9" xfId="0" applyNumberFormat="1" applyFont="1" applyBorder="1"/>
    <xf numFmtId="3" fontId="7" fillId="0" borderId="2" xfId="0" applyNumberFormat="1" applyFont="1" applyBorder="1"/>
    <xf numFmtId="3" fontId="15" fillId="0" borderId="24" xfId="0" applyNumberFormat="1" applyFont="1" applyBorder="1"/>
    <xf numFmtId="3" fontId="15" fillId="0" borderId="13" xfId="0" applyNumberFormat="1" applyFont="1" applyBorder="1"/>
    <xf numFmtId="4" fontId="1" fillId="4" borderId="15" xfId="0" applyNumberFormat="1" applyFont="1" applyFill="1" applyBorder="1" applyAlignment="1">
      <alignment horizontal="right" wrapText="1"/>
    </xf>
    <xf numFmtId="4" fontId="1" fillId="4" borderId="46" xfId="0" applyNumberFormat="1" applyFont="1" applyFill="1" applyBorder="1" applyAlignment="1">
      <alignment horizontal="right" wrapText="1"/>
    </xf>
    <xf numFmtId="4" fontId="1" fillId="4" borderId="15" xfId="0" applyNumberFormat="1" applyFont="1" applyFill="1" applyBorder="1"/>
    <xf numFmtId="4" fontId="1" fillId="4" borderId="46" xfId="0" applyNumberFormat="1" applyFont="1" applyFill="1" applyBorder="1"/>
    <xf numFmtId="4" fontId="1" fillId="4" borderId="2" xfId="0" applyNumberFormat="1" applyFont="1" applyFill="1" applyBorder="1"/>
    <xf numFmtId="4" fontId="1" fillId="4" borderId="47" xfId="0" applyNumberFormat="1" applyFont="1" applyFill="1" applyBorder="1"/>
    <xf numFmtId="4" fontId="7" fillId="4" borderId="2" xfId="0" applyNumberFormat="1" applyFont="1" applyFill="1" applyBorder="1"/>
    <xf numFmtId="4" fontId="7" fillId="4" borderId="47" xfId="0" applyNumberFormat="1" applyFont="1" applyFill="1" applyBorder="1"/>
    <xf numFmtId="4" fontId="4" fillId="4" borderId="2" xfId="0" applyNumberFormat="1" applyFont="1" applyFill="1" applyBorder="1"/>
    <xf numFmtId="4" fontId="4" fillId="4" borderId="47" xfId="0" applyNumberFormat="1" applyFont="1" applyFill="1" applyBorder="1"/>
    <xf numFmtId="4" fontId="15" fillId="4" borderId="2" xfId="0" applyNumberFormat="1" applyFont="1" applyFill="1" applyBorder="1"/>
    <xf numFmtId="4" fontId="15" fillId="4" borderId="47" xfId="0" applyNumberFormat="1" applyFont="1" applyFill="1" applyBorder="1"/>
    <xf numFmtId="4" fontId="15" fillId="4" borderId="24" xfId="0" applyNumberFormat="1" applyFont="1" applyFill="1" applyBorder="1"/>
    <xf numFmtId="4" fontId="15" fillId="4" borderId="43" xfId="0" applyNumberFormat="1" applyFont="1" applyFill="1" applyBorder="1"/>
    <xf numFmtId="0" fontId="4" fillId="2" borderId="17" xfId="0" applyFont="1" applyFill="1" applyBorder="1" applyAlignment="1">
      <alignment horizontal="center" wrapText="1"/>
    </xf>
    <xf numFmtId="0" fontId="4" fillId="2" borderId="18" xfId="0" applyFont="1" applyFill="1" applyBorder="1" applyAlignment="1">
      <alignment horizontal="center" wrapText="1"/>
    </xf>
    <xf numFmtId="0" fontId="10" fillId="4" borderId="51" xfId="0" applyFont="1" applyFill="1" applyBorder="1" applyAlignment="1">
      <alignment horizontal="center" vertical="top" wrapText="1"/>
    </xf>
    <xf numFmtId="0" fontId="10" fillId="4" borderId="44" xfId="0" applyFont="1" applyFill="1" applyBorder="1" applyAlignment="1">
      <alignment horizontal="center" vertical="top" wrapText="1"/>
    </xf>
    <xf numFmtId="4" fontId="15" fillId="0" borderId="1" xfId="0" applyNumberFormat="1" applyFont="1" applyBorder="1"/>
    <xf numFmtId="4" fontId="4" fillId="2" borderId="19" xfId="0" applyNumberFormat="1" applyFont="1" applyFill="1" applyBorder="1" applyAlignment="1">
      <alignment horizontal="right" wrapText="1"/>
    </xf>
    <xf numFmtId="4" fontId="4" fillId="4" borderId="21" xfId="0" applyNumberFormat="1" applyFont="1" applyFill="1" applyBorder="1" applyAlignment="1">
      <alignment horizontal="right" wrapText="1"/>
    </xf>
    <xf numFmtId="4" fontId="4" fillId="4" borderId="26" xfId="0" applyNumberFormat="1" applyFont="1" applyFill="1" applyBorder="1" applyAlignment="1">
      <alignment horizontal="right" wrapText="1"/>
    </xf>
    <xf numFmtId="4" fontId="1" fillId="0" borderId="8" xfId="0" applyNumberFormat="1" applyFont="1" applyBorder="1" applyAlignment="1">
      <alignment horizontal="right"/>
    </xf>
    <xf numFmtId="4" fontId="1" fillId="0" borderId="18" xfId="0" applyNumberFormat="1" applyFont="1" applyBorder="1" applyAlignment="1">
      <alignment horizontal="right"/>
    </xf>
    <xf numFmtId="4" fontId="4" fillId="2" borderId="3" xfId="0" applyNumberFormat="1" applyFont="1" applyFill="1" applyBorder="1" applyAlignment="1">
      <alignment horizontal="right"/>
    </xf>
    <xf numFmtId="4" fontId="4" fillId="2" borderId="14" xfId="0" applyNumberFormat="1" applyFont="1" applyFill="1" applyBorder="1" applyAlignment="1">
      <alignment horizontal="right"/>
    </xf>
    <xf numFmtId="4" fontId="4" fillId="4" borderId="2" xfId="0" applyNumberFormat="1" applyFont="1" applyFill="1" applyBorder="1" applyAlignment="1">
      <alignment horizontal="right"/>
    </xf>
    <xf numFmtId="4" fontId="4" fillId="4" borderId="47" xfId="0" applyNumberFormat="1" applyFont="1" applyFill="1" applyBorder="1" applyAlignment="1">
      <alignment horizontal="right"/>
    </xf>
    <xf numFmtId="3" fontId="4" fillId="4" borderId="10" xfId="0" applyNumberFormat="1" applyFont="1" applyFill="1" applyBorder="1"/>
    <xf numFmtId="3" fontId="4" fillId="4" borderId="4" xfId="0" applyNumberFormat="1" applyFont="1" applyFill="1" applyBorder="1"/>
    <xf numFmtId="3" fontId="4" fillId="4" borderId="5" xfId="0" applyNumberFormat="1" applyFont="1" applyFill="1" applyBorder="1"/>
    <xf numFmtId="0" fontId="1" fillId="0" borderId="23" xfId="0" applyFont="1" applyBorder="1" applyAlignment="1">
      <alignment horizontal="right"/>
    </xf>
    <xf numFmtId="3" fontId="1" fillId="0" borderId="21" xfId="0" applyNumberFormat="1" applyFont="1" applyBorder="1"/>
    <xf numFmtId="3" fontId="1" fillId="0" borderId="22" xfId="0" applyNumberFormat="1" applyFont="1" applyBorder="1"/>
    <xf numFmtId="0" fontId="1" fillId="0" borderId="48" xfId="0" applyFont="1" applyBorder="1" applyAlignment="1">
      <alignment horizontal="right"/>
    </xf>
    <xf numFmtId="0" fontId="1" fillId="0" borderId="48" xfId="0" applyFont="1" applyBorder="1" applyAlignment="1">
      <alignment horizontal="right" wrapText="1"/>
    </xf>
    <xf numFmtId="0" fontId="1" fillId="0" borderId="52" xfId="0" applyFont="1" applyBorder="1" applyAlignment="1">
      <alignment horizontal="justify" wrapText="1"/>
    </xf>
    <xf numFmtId="3" fontId="1" fillId="4" borderId="51" xfId="0" applyNumberFormat="1" applyFont="1" applyFill="1" applyBorder="1"/>
    <xf numFmtId="3" fontId="1" fillId="0" borderId="24" xfId="0" applyNumberFormat="1" applyFont="1" applyBorder="1"/>
    <xf numFmtId="0" fontId="1" fillId="0" borderId="6" xfId="0" applyFont="1" applyBorder="1" applyAlignment="1">
      <alignment horizontal="center"/>
    </xf>
    <xf numFmtId="3" fontId="4" fillId="4" borderId="38" xfId="0" applyNumberFormat="1" applyFont="1" applyFill="1" applyBorder="1"/>
    <xf numFmtId="4" fontId="18" fillId="0" borderId="53" xfId="0" applyNumberFormat="1" applyFont="1" applyBorder="1"/>
    <xf numFmtId="0" fontId="6" fillId="0" borderId="0" xfId="0" applyFont="1" applyAlignment="1">
      <alignment horizontal="left" wrapText="1"/>
    </xf>
    <xf numFmtId="0" fontId="4" fillId="0" borderId="0" xfId="0" applyFont="1" applyAlignment="1">
      <alignment horizontal="center" vertical="center"/>
    </xf>
    <xf numFmtId="0" fontId="10" fillId="4" borderId="49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4" fillId="0" borderId="6" xfId="0" applyFont="1" applyBorder="1" applyAlignment="1">
      <alignment horizontal="center"/>
    </xf>
    <xf numFmtId="0" fontId="10" fillId="4" borderId="36" xfId="0" applyFont="1" applyFill="1" applyBorder="1" applyAlignment="1">
      <alignment horizontal="center" vertical="top" wrapText="1"/>
    </xf>
    <xf numFmtId="0" fontId="10" fillId="4" borderId="10" xfId="0" applyFont="1" applyFill="1" applyBorder="1" applyAlignment="1">
      <alignment horizontal="center" vertical="top" wrapText="1"/>
    </xf>
    <xf numFmtId="0" fontId="2" fillId="4" borderId="27" xfId="0" applyFont="1" applyFill="1" applyBorder="1" applyAlignment="1">
      <alignment horizontal="center"/>
    </xf>
    <xf numFmtId="0" fontId="2" fillId="4" borderId="28" xfId="0" applyFont="1" applyFill="1" applyBorder="1" applyAlignment="1">
      <alignment horizontal="center"/>
    </xf>
    <xf numFmtId="0" fontId="2" fillId="4" borderId="29" xfId="0" applyFont="1" applyFill="1" applyBorder="1" applyAlignment="1">
      <alignment horizontal="center"/>
    </xf>
    <xf numFmtId="0" fontId="4" fillId="4" borderId="31" xfId="0" applyFont="1" applyFill="1" applyBorder="1" applyAlignment="1">
      <alignment horizontal="left"/>
    </xf>
    <xf numFmtId="0" fontId="4" fillId="4" borderId="41" xfId="0" applyFont="1" applyFill="1" applyBorder="1" applyAlignment="1">
      <alignment horizontal="left"/>
    </xf>
    <xf numFmtId="0" fontId="4" fillId="4" borderId="42" xfId="0" applyFont="1" applyFill="1" applyBorder="1" applyAlignment="1">
      <alignment horizontal="left"/>
    </xf>
    <xf numFmtId="0" fontId="10" fillId="4" borderId="21" xfId="0" applyFont="1" applyFill="1" applyBorder="1" applyAlignment="1">
      <alignment horizontal="center" vertical="top" wrapText="1"/>
    </xf>
    <xf numFmtId="0" fontId="10" fillId="4" borderId="24" xfId="0" applyFont="1" applyFill="1" applyBorder="1" applyAlignment="1">
      <alignment horizontal="center" vertical="top" wrapText="1"/>
    </xf>
    <xf numFmtId="0" fontId="10" fillId="4" borderId="34" xfId="0" applyFont="1" applyFill="1" applyBorder="1" applyAlignment="1">
      <alignment horizontal="center" vertical="top" wrapText="1"/>
    </xf>
    <xf numFmtId="0" fontId="10" fillId="4" borderId="39" xfId="0" applyFont="1" applyFill="1" applyBorder="1" applyAlignment="1">
      <alignment horizontal="center" vertical="top" wrapText="1"/>
    </xf>
    <xf numFmtId="0" fontId="10" fillId="4" borderId="35" xfId="0" applyFont="1" applyFill="1" applyBorder="1" applyAlignment="1">
      <alignment horizontal="center" vertical="top" wrapText="1"/>
    </xf>
    <xf numFmtId="0" fontId="10" fillId="4" borderId="40" xfId="0" applyFont="1" applyFill="1" applyBorder="1" applyAlignment="1">
      <alignment horizontal="center" vertical="top" wrapText="1"/>
    </xf>
    <xf numFmtId="0" fontId="10" fillId="4" borderId="38" xfId="0" applyFont="1" applyFill="1" applyBorder="1" applyAlignment="1">
      <alignment horizontal="center" vertical="top" wrapText="1"/>
    </xf>
    <xf numFmtId="0" fontId="10" fillId="4" borderId="33" xfId="0" applyFont="1" applyFill="1" applyBorder="1" applyAlignment="1">
      <alignment horizontal="center" vertical="top" wrapText="1"/>
    </xf>
    <xf numFmtId="0" fontId="4" fillId="4" borderId="27" xfId="0" applyFont="1" applyFill="1" applyBorder="1" applyAlignment="1">
      <alignment horizontal="left" vertical="top" wrapText="1"/>
    </xf>
    <xf numFmtId="0" fontId="4" fillId="4" borderId="28" xfId="0" applyFont="1" applyFill="1" applyBorder="1" applyAlignment="1">
      <alignment horizontal="left" vertical="top" wrapText="1"/>
    </xf>
    <xf numFmtId="0" fontId="10" fillId="4" borderId="31" xfId="0" applyFont="1" applyFill="1" applyBorder="1" applyAlignment="1">
      <alignment horizontal="center" vertical="top" wrapText="1"/>
    </xf>
    <xf numFmtId="0" fontId="2" fillId="0" borderId="27" xfId="0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0" fontId="10" fillId="4" borderId="36" xfId="0" applyFont="1" applyFill="1" applyBorder="1" applyAlignment="1">
      <alignment horizontal="center" wrapText="1"/>
    </xf>
    <xf numFmtId="0" fontId="10" fillId="4" borderId="10" xfId="0" applyFont="1" applyFill="1" applyBorder="1" applyAlignment="1">
      <alignment horizontal="center" wrapText="1"/>
    </xf>
    <xf numFmtId="0" fontId="10" fillId="4" borderId="26" xfId="0" applyFont="1" applyFill="1" applyBorder="1" applyAlignment="1">
      <alignment horizontal="center"/>
    </xf>
    <xf numFmtId="0" fontId="10" fillId="4" borderId="43" xfId="0" applyFont="1" applyFill="1" applyBorder="1" applyAlignment="1">
      <alignment horizontal="center"/>
    </xf>
    <xf numFmtId="0" fontId="4" fillId="4" borderId="12" xfId="0" applyFont="1" applyFill="1" applyBorder="1" applyAlignment="1">
      <alignment horizontal="left"/>
    </xf>
    <xf numFmtId="0" fontId="4" fillId="4" borderId="11" xfId="0" applyFont="1" applyFill="1" applyBorder="1" applyAlignment="1">
      <alignment horizontal="left"/>
    </xf>
    <xf numFmtId="0" fontId="4" fillId="4" borderId="44" xfId="0" applyFont="1" applyFill="1" applyBorder="1" applyAlignment="1">
      <alignment horizontal="left"/>
    </xf>
  </cellXfs>
  <cellStyles count="2">
    <cellStyle name="Звичайний" xfId="0" builtinId="0"/>
    <cellStyle name="Обычный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2"/>
  <sheetViews>
    <sheetView tabSelected="1" view="pageBreakPreview" zoomScaleNormal="100" zoomScaleSheetLayoutView="100" workbookViewId="0">
      <selection activeCell="C3" sqref="C3"/>
    </sheetView>
  </sheetViews>
  <sheetFormatPr defaultRowHeight="12.75" x14ac:dyDescent="0.2"/>
  <cols>
    <col min="1" max="1" width="4.7109375" customWidth="1"/>
    <col min="2" max="2" width="9" customWidth="1"/>
    <col min="3" max="3" width="72.5703125" customWidth="1"/>
    <col min="4" max="4" width="13.28515625" customWidth="1"/>
    <col min="5" max="5" width="11.85546875" style="28" hidden="1" customWidth="1"/>
    <col min="6" max="6" width="12.140625" customWidth="1"/>
    <col min="7" max="7" width="14" customWidth="1"/>
    <col min="8" max="8" width="12.7109375" style="28" customWidth="1"/>
    <col min="9" max="9" width="12.28515625" customWidth="1"/>
    <col min="10" max="10" width="13.28515625" customWidth="1"/>
    <col min="11" max="11" width="11.7109375" customWidth="1"/>
    <col min="12" max="12" width="10.28515625" customWidth="1"/>
  </cols>
  <sheetData>
    <row r="1" spans="1:12" x14ac:dyDescent="0.2">
      <c r="A1" s="4"/>
      <c r="B1" s="1"/>
      <c r="C1" s="1"/>
      <c r="D1" s="1"/>
      <c r="E1" s="26"/>
      <c r="F1" s="1"/>
      <c r="G1" s="43"/>
      <c r="H1" s="8" t="s">
        <v>12</v>
      </c>
      <c r="I1" s="8"/>
      <c r="J1" s="4"/>
      <c r="K1" s="4"/>
      <c r="L1" s="4"/>
    </row>
    <row r="2" spans="1:12" ht="12.75" customHeight="1" x14ac:dyDescent="0.2">
      <c r="A2" s="4"/>
      <c r="B2" s="1" t="s">
        <v>2</v>
      </c>
      <c r="C2" s="1"/>
      <c r="D2" s="1"/>
      <c r="E2" s="26"/>
      <c r="F2" s="1"/>
      <c r="G2" s="4"/>
      <c r="H2" s="155" t="s">
        <v>54</v>
      </c>
      <c r="I2" s="155"/>
      <c r="J2" s="155"/>
      <c r="K2" s="155"/>
      <c r="L2" s="155"/>
    </row>
    <row r="3" spans="1:12" x14ac:dyDescent="0.2">
      <c r="A3" s="1"/>
      <c r="B3" s="1"/>
      <c r="C3" s="1"/>
      <c r="D3" s="1"/>
      <c r="E3" s="26"/>
      <c r="F3" s="1"/>
      <c r="G3" s="1"/>
      <c r="H3" s="9" t="s">
        <v>78</v>
      </c>
      <c r="I3" s="9"/>
      <c r="J3" s="9"/>
      <c r="K3" s="9"/>
      <c r="L3" s="9"/>
    </row>
    <row r="4" spans="1:12" x14ac:dyDescent="0.2">
      <c r="A4" s="23" t="s">
        <v>35</v>
      </c>
      <c r="B4" s="24"/>
      <c r="C4" s="156" t="s">
        <v>34</v>
      </c>
      <c r="D4" s="156"/>
      <c r="E4" s="156"/>
      <c r="F4" s="156"/>
      <c r="G4" s="156"/>
      <c r="H4" s="156"/>
      <c r="I4" s="156"/>
      <c r="J4" s="156"/>
      <c r="K4" s="156"/>
      <c r="L4" s="23"/>
    </row>
    <row r="5" spans="1:12" ht="13.5" thickBot="1" x14ac:dyDescent="0.25">
      <c r="A5" s="10" t="s">
        <v>21</v>
      </c>
      <c r="B5" s="10"/>
      <c r="C5" s="159" t="s">
        <v>71</v>
      </c>
      <c r="D5" s="159"/>
      <c r="E5" s="159"/>
      <c r="F5" s="159"/>
      <c r="G5" s="159"/>
      <c r="H5" s="159"/>
      <c r="I5" s="159"/>
      <c r="J5" s="159"/>
      <c r="K5" s="159"/>
      <c r="L5" s="152" t="s">
        <v>66</v>
      </c>
    </row>
    <row r="6" spans="1:12" ht="15" thickBot="1" x14ac:dyDescent="0.25">
      <c r="A6" s="162" t="s">
        <v>3</v>
      </c>
      <c r="B6" s="163"/>
      <c r="C6" s="163"/>
      <c r="D6" s="163"/>
      <c r="E6" s="163"/>
      <c r="F6" s="163"/>
      <c r="G6" s="163"/>
      <c r="H6" s="163"/>
      <c r="I6" s="163"/>
      <c r="J6" s="163"/>
      <c r="K6" s="163"/>
      <c r="L6" s="164"/>
    </row>
    <row r="7" spans="1:12" ht="16.5" customHeight="1" thickBot="1" x14ac:dyDescent="0.25">
      <c r="A7" s="168" t="s">
        <v>1</v>
      </c>
      <c r="B7" s="170" t="s">
        <v>17</v>
      </c>
      <c r="C7" s="172" t="s">
        <v>0</v>
      </c>
      <c r="D7" s="160" t="s">
        <v>63</v>
      </c>
      <c r="E7" s="157" t="s">
        <v>52</v>
      </c>
      <c r="F7" s="160" t="s">
        <v>72</v>
      </c>
      <c r="G7" s="174" t="s">
        <v>64</v>
      </c>
      <c r="H7" s="175"/>
      <c r="I7" s="178" t="s">
        <v>65</v>
      </c>
      <c r="J7" s="175"/>
      <c r="K7" s="174" t="s">
        <v>16</v>
      </c>
      <c r="L7" s="175"/>
    </row>
    <row r="8" spans="1:12" ht="52.5" customHeight="1" thickBot="1" x14ac:dyDescent="0.25">
      <c r="A8" s="169"/>
      <c r="B8" s="171"/>
      <c r="C8" s="173"/>
      <c r="D8" s="161"/>
      <c r="E8" s="158"/>
      <c r="F8" s="161"/>
      <c r="G8" s="83" t="s">
        <v>73</v>
      </c>
      <c r="H8" s="84" t="s">
        <v>74</v>
      </c>
      <c r="I8" s="129" t="s">
        <v>75</v>
      </c>
      <c r="J8" s="130" t="s">
        <v>67</v>
      </c>
      <c r="K8" s="83" t="s">
        <v>75</v>
      </c>
      <c r="L8" s="84" t="s">
        <v>67</v>
      </c>
    </row>
    <row r="9" spans="1:12" s="2" customFormat="1" ht="18.75" customHeight="1" x14ac:dyDescent="0.2">
      <c r="A9" s="127"/>
      <c r="B9" s="127">
        <v>10000000</v>
      </c>
      <c r="C9" s="128" t="s">
        <v>59</v>
      </c>
      <c r="D9" s="132">
        <f>D10+D11+D12+D13+D14+D17</f>
        <v>19866190</v>
      </c>
      <c r="E9" s="132">
        <f t="shared" ref="E9:F9" si="0">E10+E11+E12+E13+E14+E17</f>
        <v>63494926</v>
      </c>
      <c r="F9" s="132">
        <f t="shared" si="0"/>
        <v>8126590</v>
      </c>
      <c r="G9" s="133">
        <f>G10+G11+G12+G13+G14+G17</f>
        <v>9130508</v>
      </c>
      <c r="H9" s="134">
        <f>H10+H11+H12+H13+H14+H17</f>
        <v>11095009</v>
      </c>
      <c r="I9" s="135">
        <f>G9-F9</f>
        <v>1003918</v>
      </c>
      <c r="J9" s="136">
        <f>G9-H9</f>
        <v>-1964501</v>
      </c>
      <c r="K9" s="25">
        <f t="shared" ref="K9:K12" si="1">G9/F9*100</f>
        <v>112.35349636194272</v>
      </c>
      <c r="L9" s="29">
        <f>G9/H9*100</f>
        <v>82.293831397522979</v>
      </c>
    </row>
    <row r="10" spans="1:12" ht="17.45" customHeight="1" x14ac:dyDescent="0.2">
      <c r="A10" s="34" t="s">
        <v>4</v>
      </c>
      <c r="B10" s="35">
        <v>11010000</v>
      </c>
      <c r="C10" s="31" t="s">
        <v>46</v>
      </c>
      <c r="D10" s="36">
        <v>15575900</v>
      </c>
      <c r="E10" s="96">
        <v>40790145</v>
      </c>
      <c r="F10" s="85">
        <v>6219800</v>
      </c>
      <c r="G10" s="113">
        <v>6359598</v>
      </c>
      <c r="H10" s="114">
        <v>8257082</v>
      </c>
      <c r="I10" s="103">
        <f>G10-F10</f>
        <v>139798</v>
      </c>
      <c r="J10" s="106">
        <f>G10-H10</f>
        <v>-1897484</v>
      </c>
      <c r="K10" s="25">
        <f t="shared" si="1"/>
        <v>102.24762854111064</v>
      </c>
      <c r="L10" s="29">
        <f>G10/H10*100</f>
        <v>77.019920596646614</v>
      </c>
    </row>
    <row r="11" spans="1:12" ht="18.75" customHeight="1" x14ac:dyDescent="0.2">
      <c r="A11" s="13" t="s">
        <v>5</v>
      </c>
      <c r="B11" s="30">
        <v>14020000</v>
      </c>
      <c r="C11" s="31" t="s">
        <v>39</v>
      </c>
      <c r="D11" s="37">
        <v>100</v>
      </c>
      <c r="E11" s="97">
        <v>745000</v>
      </c>
      <c r="F11" s="39">
        <v>100</v>
      </c>
      <c r="G11" s="115">
        <v>0</v>
      </c>
      <c r="H11" s="116">
        <v>0</v>
      </c>
      <c r="I11" s="104">
        <f t="shared" ref="I11:I33" si="2">G11-F11</f>
        <v>-100</v>
      </c>
      <c r="J11" s="107">
        <f t="shared" ref="J11:J33" si="3">G11-H11</f>
        <v>0</v>
      </c>
      <c r="K11" s="5">
        <f t="shared" si="1"/>
        <v>0</v>
      </c>
      <c r="L11" s="29">
        <v>0</v>
      </c>
    </row>
    <row r="12" spans="1:12" ht="14.25" customHeight="1" x14ac:dyDescent="0.2">
      <c r="A12" s="13" t="s">
        <v>5</v>
      </c>
      <c r="B12" s="30">
        <v>14030000</v>
      </c>
      <c r="C12" s="31" t="s">
        <v>40</v>
      </c>
      <c r="D12" s="37">
        <v>100</v>
      </c>
      <c r="E12" s="97">
        <v>2748000</v>
      </c>
      <c r="F12" s="39">
        <v>100</v>
      </c>
      <c r="G12" s="115">
        <v>0</v>
      </c>
      <c r="H12" s="116">
        <v>0</v>
      </c>
      <c r="I12" s="104">
        <f t="shared" si="2"/>
        <v>-100</v>
      </c>
      <c r="J12" s="107">
        <f t="shared" si="3"/>
        <v>0</v>
      </c>
      <c r="K12" s="5">
        <f t="shared" si="1"/>
        <v>0</v>
      </c>
      <c r="L12" s="29">
        <v>0</v>
      </c>
    </row>
    <row r="13" spans="1:12" ht="30.2" customHeight="1" x14ac:dyDescent="0.2">
      <c r="A13" s="14" t="s">
        <v>7</v>
      </c>
      <c r="B13" s="11">
        <v>14040000</v>
      </c>
      <c r="C13" s="16" t="s">
        <v>28</v>
      </c>
      <c r="D13" s="38">
        <v>90</v>
      </c>
      <c r="E13" s="98">
        <v>3540348</v>
      </c>
      <c r="F13" s="40">
        <v>90</v>
      </c>
      <c r="G13" s="117">
        <v>786346</v>
      </c>
      <c r="H13" s="118">
        <v>57830</v>
      </c>
      <c r="I13" s="104">
        <f t="shared" si="2"/>
        <v>786256</v>
      </c>
      <c r="J13" s="107">
        <f t="shared" si="3"/>
        <v>728516</v>
      </c>
      <c r="K13" s="5">
        <f>G13/F13*100</f>
        <v>873717.77777777775</v>
      </c>
      <c r="L13" s="154">
        <v>0</v>
      </c>
    </row>
    <row r="14" spans="1:12" ht="19.149999999999999" customHeight="1" x14ac:dyDescent="0.2">
      <c r="A14" s="14" t="s">
        <v>29</v>
      </c>
      <c r="B14" s="12">
        <v>18010000</v>
      </c>
      <c r="C14" s="17" t="s">
        <v>41</v>
      </c>
      <c r="D14" s="38">
        <v>45000</v>
      </c>
      <c r="E14" s="98">
        <v>4737590</v>
      </c>
      <c r="F14" s="40">
        <v>21500</v>
      </c>
      <c r="G14" s="117">
        <f>G15+G16</f>
        <v>-161802</v>
      </c>
      <c r="H14" s="118">
        <v>191425</v>
      </c>
      <c r="I14" s="104">
        <f t="shared" si="2"/>
        <v>-183302</v>
      </c>
      <c r="J14" s="107">
        <f t="shared" si="3"/>
        <v>-353227</v>
      </c>
      <c r="K14" s="5">
        <f>G14/F14*100</f>
        <v>-752.56744186046512</v>
      </c>
      <c r="L14" s="29">
        <f t="shared" ref="L14:L31" si="4">G14/H14*100</f>
        <v>-84.525009794958862</v>
      </c>
    </row>
    <row r="15" spans="1:12" ht="15" customHeight="1" x14ac:dyDescent="0.2">
      <c r="A15" s="14"/>
      <c r="B15" s="12"/>
      <c r="C15" s="74" t="s">
        <v>55</v>
      </c>
      <c r="D15" s="75">
        <v>43000</v>
      </c>
      <c r="E15" s="99"/>
      <c r="F15" s="76">
        <v>20500</v>
      </c>
      <c r="G15" s="119">
        <f>-61729+118+80</f>
        <v>-61531</v>
      </c>
      <c r="H15" s="120">
        <v>59305.78</v>
      </c>
      <c r="I15" s="104">
        <f t="shared" si="2"/>
        <v>-82031</v>
      </c>
      <c r="J15" s="107">
        <f t="shared" si="3"/>
        <v>-120836.78</v>
      </c>
      <c r="K15" s="5">
        <f>G15/F15*100</f>
        <v>-300.1512195121951</v>
      </c>
      <c r="L15" s="29">
        <f t="shared" si="4"/>
        <v>-103.75211320043343</v>
      </c>
    </row>
    <row r="16" spans="1:12" ht="14.25" customHeight="1" x14ac:dyDescent="0.2">
      <c r="A16" s="14"/>
      <c r="B16" s="12"/>
      <c r="C16" s="74" t="s">
        <v>42</v>
      </c>
      <c r="D16" s="75">
        <v>2000</v>
      </c>
      <c r="E16" s="99">
        <v>4095100</v>
      </c>
      <c r="F16" s="76">
        <v>1000</v>
      </c>
      <c r="G16" s="119">
        <f>-49998-55992+5719</f>
        <v>-100271</v>
      </c>
      <c r="H16" s="120">
        <v>132119</v>
      </c>
      <c r="I16" s="105">
        <f t="shared" si="2"/>
        <v>-101271</v>
      </c>
      <c r="J16" s="108">
        <f t="shared" si="3"/>
        <v>-232390</v>
      </c>
      <c r="K16" s="110">
        <v>0</v>
      </c>
      <c r="L16" s="29">
        <f t="shared" si="4"/>
        <v>-75.894458783369529</v>
      </c>
    </row>
    <row r="17" spans="1:13" ht="18" customHeight="1" x14ac:dyDescent="0.2">
      <c r="A17" s="13" t="s">
        <v>30</v>
      </c>
      <c r="B17" s="12">
        <v>18050000</v>
      </c>
      <c r="C17" s="17" t="s">
        <v>22</v>
      </c>
      <c r="D17" s="38">
        <v>4245000</v>
      </c>
      <c r="E17" s="98">
        <v>10933843</v>
      </c>
      <c r="F17" s="40">
        <v>1885000</v>
      </c>
      <c r="G17" s="117">
        <v>2146366</v>
      </c>
      <c r="H17" s="118">
        <v>2588672</v>
      </c>
      <c r="I17" s="104">
        <f t="shared" si="2"/>
        <v>261366</v>
      </c>
      <c r="J17" s="107">
        <f t="shared" si="3"/>
        <v>-442306</v>
      </c>
      <c r="K17" s="5">
        <f t="shared" ref="K17:K31" si="5">G17/F17*100</f>
        <v>113.8655702917772</v>
      </c>
      <c r="L17" s="29">
        <f t="shared" si="4"/>
        <v>82.913787455498422</v>
      </c>
    </row>
    <row r="18" spans="1:13" ht="18" customHeight="1" x14ac:dyDescent="0.2">
      <c r="A18" s="86"/>
      <c r="B18" s="87">
        <v>20000000</v>
      </c>
      <c r="C18" s="88" t="s">
        <v>60</v>
      </c>
      <c r="D18" s="137">
        <f>D19+D20+D21+D22+D23</f>
        <v>1210</v>
      </c>
      <c r="E18" s="138">
        <f t="shared" ref="E18:F18" si="6">E19+E20+E21+E22+E23</f>
        <v>1527932</v>
      </c>
      <c r="F18" s="137">
        <f t="shared" si="6"/>
        <v>800</v>
      </c>
      <c r="G18" s="139">
        <f>G19+G20+G21+G22+G23</f>
        <v>5234</v>
      </c>
      <c r="H18" s="140">
        <f>H19+H20+H21+H22+H23</f>
        <v>0</v>
      </c>
      <c r="I18" s="104">
        <f t="shared" si="2"/>
        <v>4434</v>
      </c>
      <c r="J18" s="107">
        <f t="shared" si="3"/>
        <v>5234</v>
      </c>
      <c r="K18" s="5">
        <f t="shared" si="5"/>
        <v>654.25</v>
      </c>
      <c r="L18" s="29">
        <v>0</v>
      </c>
    </row>
    <row r="19" spans="1:13" ht="26.45" customHeight="1" x14ac:dyDescent="0.2">
      <c r="A19" s="13" t="s">
        <v>8</v>
      </c>
      <c r="B19" s="12">
        <v>21010000</v>
      </c>
      <c r="C19" s="17" t="s">
        <v>53</v>
      </c>
      <c r="D19" s="38">
        <v>100</v>
      </c>
      <c r="E19" s="98">
        <v>50000</v>
      </c>
      <c r="F19" s="40">
        <v>0</v>
      </c>
      <c r="G19" s="117">
        <v>0</v>
      </c>
      <c r="H19" s="118">
        <v>0</v>
      </c>
      <c r="I19" s="104">
        <f t="shared" si="2"/>
        <v>0</v>
      </c>
      <c r="J19" s="107">
        <f t="shared" si="3"/>
        <v>0</v>
      </c>
      <c r="K19" s="5">
        <v>0</v>
      </c>
      <c r="L19" s="29">
        <v>0</v>
      </c>
    </row>
    <row r="20" spans="1:13" ht="19.5" customHeight="1" x14ac:dyDescent="0.2">
      <c r="A20" s="13" t="s">
        <v>31</v>
      </c>
      <c r="B20" s="12">
        <v>21080000</v>
      </c>
      <c r="C20" s="17" t="s">
        <v>23</v>
      </c>
      <c r="D20" s="38">
        <v>210</v>
      </c>
      <c r="E20" s="98">
        <v>51350</v>
      </c>
      <c r="F20" s="40">
        <v>100</v>
      </c>
      <c r="G20" s="117">
        <v>0</v>
      </c>
      <c r="H20" s="118">
        <v>0</v>
      </c>
      <c r="I20" s="104">
        <f t="shared" si="2"/>
        <v>-100</v>
      </c>
      <c r="J20" s="107">
        <f t="shared" si="3"/>
        <v>0</v>
      </c>
      <c r="K20" s="5">
        <f t="shared" si="5"/>
        <v>0</v>
      </c>
      <c r="L20" s="29">
        <v>0</v>
      </c>
    </row>
    <row r="21" spans="1:13" ht="17.45" customHeight="1" x14ac:dyDescent="0.2">
      <c r="A21" s="15" t="s">
        <v>32</v>
      </c>
      <c r="B21" s="12">
        <v>22010000</v>
      </c>
      <c r="C21" s="17" t="s">
        <v>43</v>
      </c>
      <c r="D21" s="38">
        <v>300</v>
      </c>
      <c r="E21" s="98">
        <v>210970</v>
      </c>
      <c r="F21" s="40">
        <v>150</v>
      </c>
      <c r="G21" s="117">
        <v>5234</v>
      </c>
      <c r="H21" s="118">
        <v>0</v>
      </c>
      <c r="I21" s="104">
        <f t="shared" si="2"/>
        <v>5084</v>
      </c>
      <c r="J21" s="107">
        <f t="shared" si="3"/>
        <v>5234</v>
      </c>
      <c r="K21" s="5">
        <f t="shared" si="5"/>
        <v>3489.333333333333</v>
      </c>
      <c r="L21" s="29">
        <v>0</v>
      </c>
    </row>
    <row r="22" spans="1:13" ht="28.5" customHeight="1" x14ac:dyDescent="0.2">
      <c r="A22" s="15" t="s">
        <v>9</v>
      </c>
      <c r="B22" s="12">
        <v>22080000</v>
      </c>
      <c r="C22" s="17" t="s">
        <v>24</v>
      </c>
      <c r="D22" s="38">
        <v>500</v>
      </c>
      <c r="E22" s="98">
        <v>1215600</v>
      </c>
      <c r="F22" s="40">
        <v>500</v>
      </c>
      <c r="G22" s="117">
        <v>0</v>
      </c>
      <c r="H22" s="118">
        <v>0</v>
      </c>
      <c r="I22" s="104">
        <f>G22-F22</f>
        <v>-500</v>
      </c>
      <c r="J22" s="107">
        <f t="shared" si="3"/>
        <v>0</v>
      </c>
      <c r="K22" s="5">
        <v>0</v>
      </c>
      <c r="L22" s="29">
        <v>0</v>
      </c>
    </row>
    <row r="23" spans="1:13" ht="17.45" customHeight="1" x14ac:dyDescent="0.2">
      <c r="A23" s="15" t="s">
        <v>18</v>
      </c>
      <c r="B23" s="12">
        <v>24000000</v>
      </c>
      <c r="C23" s="18" t="s">
        <v>25</v>
      </c>
      <c r="D23" s="38">
        <v>100</v>
      </c>
      <c r="E23" s="98">
        <v>12</v>
      </c>
      <c r="F23" s="40">
        <v>50</v>
      </c>
      <c r="G23" s="117">
        <v>0</v>
      </c>
      <c r="H23" s="118">
        <v>0</v>
      </c>
      <c r="I23" s="104">
        <f t="shared" si="2"/>
        <v>-50</v>
      </c>
      <c r="J23" s="107">
        <f t="shared" si="3"/>
        <v>0</v>
      </c>
      <c r="K23" s="5">
        <f t="shared" si="5"/>
        <v>0</v>
      </c>
      <c r="L23" s="29">
        <v>0</v>
      </c>
    </row>
    <row r="24" spans="1:13" s="92" customFormat="1" ht="15" customHeight="1" x14ac:dyDescent="0.2">
      <c r="A24" s="91"/>
      <c r="B24" s="87">
        <v>30000000</v>
      </c>
      <c r="C24" s="93" t="s">
        <v>61</v>
      </c>
      <c r="D24" s="89">
        <f>D25</f>
        <v>200</v>
      </c>
      <c r="E24" s="100"/>
      <c r="F24" s="90">
        <f>F25</f>
        <v>0</v>
      </c>
      <c r="G24" s="121">
        <f>G25</f>
        <v>0</v>
      </c>
      <c r="H24" s="122">
        <f>H25</f>
        <v>0</v>
      </c>
      <c r="I24" s="104">
        <f t="shared" si="2"/>
        <v>0</v>
      </c>
      <c r="J24" s="107">
        <f t="shared" si="3"/>
        <v>0</v>
      </c>
      <c r="K24" s="5">
        <v>0</v>
      </c>
      <c r="L24" s="29">
        <v>0</v>
      </c>
    </row>
    <row r="25" spans="1:13" ht="18" customHeight="1" x14ac:dyDescent="0.2">
      <c r="A25" s="15" t="s">
        <v>19</v>
      </c>
      <c r="B25" s="12">
        <v>31000000</v>
      </c>
      <c r="C25" s="18" t="s">
        <v>58</v>
      </c>
      <c r="D25" s="38">
        <v>200</v>
      </c>
      <c r="E25" s="98">
        <v>11295</v>
      </c>
      <c r="F25" s="40">
        <v>0</v>
      </c>
      <c r="G25" s="117">
        <v>0</v>
      </c>
      <c r="H25" s="118">
        <v>0</v>
      </c>
      <c r="I25" s="104">
        <f t="shared" si="2"/>
        <v>0</v>
      </c>
      <c r="J25" s="107">
        <f t="shared" si="3"/>
        <v>0</v>
      </c>
      <c r="K25" s="5">
        <v>0</v>
      </c>
      <c r="L25" s="29">
        <v>0</v>
      </c>
    </row>
    <row r="26" spans="1:13" s="92" customFormat="1" ht="18" customHeight="1" x14ac:dyDescent="0.2">
      <c r="A26" s="91"/>
      <c r="B26" s="87">
        <v>40000000</v>
      </c>
      <c r="C26" s="93" t="s">
        <v>62</v>
      </c>
      <c r="D26" s="89">
        <f>D27+D30+D33</f>
        <v>89072400</v>
      </c>
      <c r="E26" s="100" t="e">
        <f t="shared" ref="E26:F26" si="7">E27+E30+E33</f>
        <v>#REF!</v>
      </c>
      <c r="F26" s="89">
        <f t="shared" si="7"/>
        <v>57486500</v>
      </c>
      <c r="G26" s="121">
        <f>G27+G30+G32</f>
        <v>57486500</v>
      </c>
      <c r="H26" s="122">
        <f>H27+H30+H32</f>
        <v>54104568</v>
      </c>
      <c r="I26" s="104">
        <f t="shared" si="2"/>
        <v>0</v>
      </c>
      <c r="J26" s="107">
        <f t="shared" si="3"/>
        <v>3381932</v>
      </c>
      <c r="K26" s="5">
        <f t="shared" si="5"/>
        <v>100</v>
      </c>
      <c r="L26" s="29">
        <f t="shared" si="4"/>
        <v>106.25073284015501</v>
      </c>
    </row>
    <row r="27" spans="1:13" ht="15.95" customHeight="1" x14ac:dyDescent="0.2">
      <c r="A27" s="15" t="s">
        <v>33</v>
      </c>
      <c r="B27" s="12">
        <v>41020000</v>
      </c>
      <c r="C27" s="18" t="s">
        <v>47</v>
      </c>
      <c r="D27" s="38">
        <f>D28+D29</f>
        <v>45296800</v>
      </c>
      <c r="E27" s="98">
        <v>16909600</v>
      </c>
      <c r="F27" s="40">
        <f>F28+F29</f>
        <v>31674000</v>
      </c>
      <c r="G27" s="117">
        <f>G28+G29</f>
        <v>31674000</v>
      </c>
      <c r="H27" s="118">
        <f>H28+H29</f>
        <v>29987800</v>
      </c>
      <c r="I27" s="104">
        <f t="shared" si="2"/>
        <v>0</v>
      </c>
      <c r="J27" s="107">
        <f t="shared" si="3"/>
        <v>1686200</v>
      </c>
      <c r="K27" s="5">
        <f t="shared" si="5"/>
        <v>100</v>
      </c>
      <c r="L27" s="29">
        <f t="shared" si="4"/>
        <v>105.62295333435597</v>
      </c>
    </row>
    <row r="28" spans="1:13" ht="15.95" customHeight="1" x14ac:dyDescent="0.2">
      <c r="A28" s="32"/>
      <c r="B28" s="77">
        <v>41020100</v>
      </c>
      <c r="C28" s="78" t="s">
        <v>56</v>
      </c>
      <c r="D28" s="69">
        <v>26125700</v>
      </c>
      <c r="E28" s="101"/>
      <c r="F28" s="79">
        <v>13062600</v>
      </c>
      <c r="G28" s="123">
        <v>13062600</v>
      </c>
      <c r="H28" s="124">
        <v>18557400</v>
      </c>
      <c r="I28" s="104">
        <f t="shared" si="2"/>
        <v>0</v>
      </c>
      <c r="J28" s="109">
        <f t="shared" si="3"/>
        <v>-5494800</v>
      </c>
      <c r="K28" s="5">
        <f t="shared" si="5"/>
        <v>100</v>
      </c>
      <c r="L28" s="29">
        <f t="shared" si="4"/>
        <v>70.390248633968127</v>
      </c>
    </row>
    <row r="29" spans="1:13" ht="51.6" customHeight="1" x14ac:dyDescent="0.2">
      <c r="A29" s="32"/>
      <c r="B29" s="77">
        <v>41021400</v>
      </c>
      <c r="C29" s="71" t="s">
        <v>57</v>
      </c>
      <c r="D29" s="69">
        <v>19171100</v>
      </c>
      <c r="E29" s="101"/>
      <c r="F29" s="79">
        <v>18611400</v>
      </c>
      <c r="G29" s="123">
        <v>18611400</v>
      </c>
      <c r="H29" s="124">
        <v>11430400</v>
      </c>
      <c r="I29" s="104">
        <f t="shared" si="2"/>
        <v>0</v>
      </c>
      <c r="J29" s="109">
        <f t="shared" si="3"/>
        <v>7181000</v>
      </c>
      <c r="K29" s="5">
        <f t="shared" si="5"/>
        <v>100</v>
      </c>
      <c r="L29" s="29">
        <v>0</v>
      </c>
    </row>
    <row r="30" spans="1:13" ht="15.95" customHeight="1" x14ac:dyDescent="0.2">
      <c r="A30" s="32" t="s">
        <v>38</v>
      </c>
      <c r="B30" s="21">
        <v>41030000</v>
      </c>
      <c r="C30" s="17" t="s">
        <v>48</v>
      </c>
      <c r="D30" s="38">
        <f>D31</f>
        <v>43775600</v>
      </c>
      <c r="E30" s="98" t="e">
        <f>E31+#REF!</f>
        <v>#REF!</v>
      </c>
      <c r="F30" s="41">
        <f>F31</f>
        <v>25812500</v>
      </c>
      <c r="G30" s="115">
        <f>G31</f>
        <v>25812500</v>
      </c>
      <c r="H30" s="116">
        <f>H31</f>
        <v>23994200</v>
      </c>
      <c r="I30" s="104">
        <f t="shared" si="2"/>
        <v>0</v>
      </c>
      <c r="J30" s="107">
        <f t="shared" si="3"/>
        <v>1818300</v>
      </c>
      <c r="K30" s="5">
        <f t="shared" si="5"/>
        <v>100</v>
      </c>
      <c r="L30" s="29">
        <f t="shared" si="4"/>
        <v>107.57808136966433</v>
      </c>
      <c r="M30" s="22"/>
    </row>
    <row r="31" spans="1:13" ht="16.5" customHeight="1" x14ac:dyDescent="0.2">
      <c r="A31" s="32"/>
      <c r="B31" s="68">
        <v>41033900</v>
      </c>
      <c r="C31" s="94" t="s">
        <v>50</v>
      </c>
      <c r="D31" s="69">
        <v>43775600</v>
      </c>
      <c r="E31" s="101">
        <v>49806300</v>
      </c>
      <c r="F31" s="70">
        <v>25812500</v>
      </c>
      <c r="G31" s="123">
        <v>25812500</v>
      </c>
      <c r="H31" s="124">
        <v>23994200</v>
      </c>
      <c r="I31" s="131">
        <f t="shared" si="2"/>
        <v>0</v>
      </c>
      <c r="J31" s="109">
        <f t="shared" si="3"/>
        <v>1818300</v>
      </c>
      <c r="K31" s="73">
        <f t="shared" si="5"/>
        <v>100</v>
      </c>
      <c r="L31" s="29">
        <f t="shared" si="4"/>
        <v>107.57808136966433</v>
      </c>
      <c r="M31" s="22"/>
    </row>
    <row r="32" spans="1:13" s="2" customFormat="1" ht="16.5" customHeight="1" x14ac:dyDescent="0.2">
      <c r="A32" s="15" t="s">
        <v>37</v>
      </c>
      <c r="B32" s="21">
        <v>41050000</v>
      </c>
      <c r="C32" s="17" t="s">
        <v>49</v>
      </c>
      <c r="D32" s="38">
        <v>0</v>
      </c>
      <c r="E32" s="98" t="e">
        <f>E33+#REF!+#REF!+#REF!+#REF!</f>
        <v>#REF!</v>
      </c>
      <c r="F32" s="38">
        <v>0</v>
      </c>
      <c r="G32" s="117">
        <v>0</v>
      </c>
      <c r="H32" s="118">
        <f>H33</f>
        <v>122568</v>
      </c>
      <c r="I32" s="104">
        <f t="shared" si="2"/>
        <v>0</v>
      </c>
      <c r="J32" s="107">
        <f t="shared" si="3"/>
        <v>-122568</v>
      </c>
      <c r="K32" s="5">
        <v>0</v>
      </c>
      <c r="L32" s="82">
        <v>0</v>
      </c>
    </row>
    <row r="33" spans="1:12" ht="30.2" customHeight="1" thickBot="1" x14ac:dyDescent="0.25">
      <c r="A33" s="15"/>
      <c r="B33" s="68">
        <v>41051200</v>
      </c>
      <c r="C33" s="72" t="s">
        <v>51</v>
      </c>
      <c r="D33" s="95">
        <v>0</v>
      </c>
      <c r="E33" s="101">
        <v>448614</v>
      </c>
      <c r="F33" s="102">
        <v>0</v>
      </c>
      <c r="G33" s="125">
        <v>0</v>
      </c>
      <c r="H33" s="126">
        <v>122568</v>
      </c>
      <c r="I33" s="131">
        <f t="shared" si="2"/>
        <v>0</v>
      </c>
      <c r="J33" s="109">
        <f t="shared" si="3"/>
        <v>-122568</v>
      </c>
      <c r="K33" s="111">
        <v>0</v>
      </c>
      <c r="L33" s="112">
        <v>0</v>
      </c>
    </row>
    <row r="34" spans="1:12" ht="15" customHeight="1" thickBot="1" x14ac:dyDescent="0.25">
      <c r="A34" s="176" t="s">
        <v>26</v>
      </c>
      <c r="B34" s="177"/>
      <c r="C34" s="177"/>
      <c r="D34" s="53">
        <f>SUM(D10:D25)-D16-D15-D18-D24</f>
        <v>19867600</v>
      </c>
      <c r="E34" s="53" t="e">
        <f>SUM(E10:E25)-E16-#REF!</f>
        <v>#REF!</v>
      </c>
      <c r="F34" s="53">
        <f>SUM(F10:F25)-F16-F15-F18</f>
        <v>8127390</v>
      </c>
      <c r="G34" s="54">
        <f>SUM(G10:G25)-G16-G15-G18</f>
        <v>9135742</v>
      </c>
      <c r="H34" s="153">
        <f>SUM(H10:H25)-H16-H15</f>
        <v>11095009</v>
      </c>
      <c r="I34" s="54">
        <f>G34-F34</f>
        <v>1008352</v>
      </c>
      <c r="J34" s="55">
        <f>G34-H34</f>
        <v>-1959267</v>
      </c>
      <c r="K34" s="54">
        <f>G34/F34*100</f>
        <v>112.40683663513134</v>
      </c>
      <c r="L34" s="55">
        <f>G34/H34*100</f>
        <v>82.341005762140441</v>
      </c>
    </row>
    <row r="35" spans="1:12" ht="15.95" customHeight="1" thickBot="1" x14ac:dyDescent="0.25">
      <c r="A35" s="165" t="s">
        <v>27</v>
      </c>
      <c r="B35" s="166"/>
      <c r="C35" s="167"/>
      <c r="D35" s="53">
        <f>D34+D27+D30+D32</f>
        <v>108940000</v>
      </c>
      <c r="E35" s="53" t="e">
        <f>E34+E27+E30+E32</f>
        <v>#REF!</v>
      </c>
      <c r="F35" s="53">
        <f>F34+F27+F30+F32</f>
        <v>65613890</v>
      </c>
      <c r="G35" s="54">
        <f>G34+G27+G30+G32</f>
        <v>66622242</v>
      </c>
      <c r="H35" s="61">
        <f>H34+H27+H30+H32</f>
        <v>65199577</v>
      </c>
      <c r="I35" s="54">
        <f>G35-F35</f>
        <v>1008352</v>
      </c>
      <c r="J35" s="55">
        <f>G35-H35</f>
        <v>1422665</v>
      </c>
      <c r="K35" s="80">
        <f>G35/F35*100</f>
        <v>101.53679655329077</v>
      </c>
      <c r="L35" s="81">
        <f>G35/H35*100</f>
        <v>102.18201569007113</v>
      </c>
    </row>
    <row r="36" spans="1:12" ht="15.95" customHeight="1" x14ac:dyDescent="0.2">
      <c r="D36" s="49"/>
      <c r="E36" s="49"/>
      <c r="F36" s="49"/>
      <c r="G36" s="49"/>
      <c r="H36" s="49"/>
      <c r="I36" s="3"/>
      <c r="J36" s="3"/>
      <c r="K36" s="3"/>
      <c r="L36" s="3"/>
    </row>
    <row r="37" spans="1:12" x14ac:dyDescent="0.2">
      <c r="G37" s="3"/>
    </row>
    <row r="38" spans="1:12" x14ac:dyDescent="0.2">
      <c r="E38" s="42"/>
      <c r="F38" s="42"/>
      <c r="G38" s="42"/>
      <c r="H38" s="50"/>
    </row>
    <row r="39" spans="1:12" x14ac:dyDescent="0.2">
      <c r="F39" s="3"/>
      <c r="G39" s="3"/>
      <c r="H39" s="27"/>
      <c r="I39" s="3"/>
    </row>
    <row r="40" spans="1:12" x14ac:dyDescent="0.2">
      <c r="G40" s="3"/>
      <c r="H40" s="48"/>
      <c r="J40" s="3"/>
    </row>
    <row r="42" spans="1:12" x14ac:dyDescent="0.2">
      <c r="G42" s="3"/>
    </row>
  </sheetData>
  <mergeCells count="15">
    <mergeCell ref="A35:C35"/>
    <mergeCell ref="A7:A8"/>
    <mergeCell ref="B7:B8"/>
    <mergeCell ref="C7:C8"/>
    <mergeCell ref="K7:L7"/>
    <mergeCell ref="A34:C34"/>
    <mergeCell ref="G7:H7"/>
    <mergeCell ref="I7:J7"/>
    <mergeCell ref="D7:D8"/>
    <mergeCell ref="H2:L2"/>
    <mergeCell ref="C4:K4"/>
    <mergeCell ref="E7:E8"/>
    <mergeCell ref="C5:K5"/>
    <mergeCell ref="F7:F8"/>
    <mergeCell ref="A6:L6"/>
  </mergeCells>
  <phoneticPr fontId="0" type="noConversion"/>
  <pageMargins left="0.59055118110236227" right="0.19685039370078741" top="0.69" bottom="0" header="0.23622047244094491" footer="0.15748031496062992"/>
  <pageSetup paperSize="9" scale="75" fitToWidth="0" fitToHeight="0" orientation="landscape" horizontalDpi="360" verticalDpi="36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9"/>
  <sheetViews>
    <sheetView view="pageBreakPreview" zoomScaleNormal="100" zoomScaleSheetLayoutView="100" workbookViewId="0">
      <selection activeCell="J8" sqref="J8"/>
    </sheetView>
  </sheetViews>
  <sheetFormatPr defaultRowHeight="12.75" x14ac:dyDescent="0.2"/>
  <cols>
    <col min="1" max="1" width="4.7109375" customWidth="1"/>
    <col min="2" max="2" width="8.28515625" customWidth="1"/>
    <col min="3" max="3" width="37.7109375" customWidth="1"/>
    <col min="4" max="4" width="10.85546875" customWidth="1"/>
    <col min="5" max="5" width="12" customWidth="1"/>
    <col min="6" max="6" width="11.7109375" customWidth="1"/>
    <col min="7" max="8" width="10.85546875" customWidth="1"/>
    <col min="9" max="9" width="12.5703125" customWidth="1"/>
    <col min="10" max="10" width="10.85546875" customWidth="1"/>
    <col min="11" max="11" width="13.28515625" customWidth="1"/>
    <col min="12" max="12" width="9.85546875" customWidth="1"/>
  </cols>
  <sheetData>
    <row r="1" spans="1:13" ht="15" thickBot="1" x14ac:dyDescent="0.25">
      <c r="A1" s="179" t="s">
        <v>10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  <c r="L1" s="181"/>
    </row>
    <row r="2" spans="1:13" ht="17.45" customHeight="1" thickBot="1" x14ac:dyDescent="0.25">
      <c r="A2" s="182" t="s">
        <v>13</v>
      </c>
      <c r="B2" s="182" t="s">
        <v>15</v>
      </c>
      <c r="C2" s="184" t="s">
        <v>14</v>
      </c>
      <c r="D2" s="160" t="s">
        <v>63</v>
      </c>
      <c r="E2" s="160" t="s">
        <v>68</v>
      </c>
      <c r="F2" s="160" t="s">
        <v>76</v>
      </c>
      <c r="G2" s="178" t="s">
        <v>64</v>
      </c>
      <c r="H2" s="175"/>
      <c r="I2" s="178" t="s">
        <v>65</v>
      </c>
      <c r="J2" s="175"/>
      <c r="K2" s="174" t="s">
        <v>16</v>
      </c>
      <c r="L2" s="175"/>
    </row>
    <row r="3" spans="1:13" ht="88.5" customHeight="1" thickBot="1" x14ac:dyDescent="0.25">
      <c r="A3" s="183"/>
      <c r="B3" s="183"/>
      <c r="C3" s="185"/>
      <c r="D3" s="161"/>
      <c r="E3" s="161"/>
      <c r="F3" s="161"/>
      <c r="G3" s="56" t="s">
        <v>73</v>
      </c>
      <c r="H3" s="57" t="s">
        <v>74</v>
      </c>
      <c r="I3" s="56" t="s">
        <v>76</v>
      </c>
      <c r="J3" s="57" t="s">
        <v>77</v>
      </c>
      <c r="K3" s="58" t="s">
        <v>76</v>
      </c>
      <c r="L3" s="59" t="s">
        <v>77</v>
      </c>
    </row>
    <row r="4" spans="1:13" ht="23.85" customHeight="1" x14ac:dyDescent="0.2">
      <c r="A4" s="144" t="s">
        <v>4</v>
      </c>
      <c r="B4" s="44">
        <v>19010000</v>
      </c>
      <c r="C4" s="45" t="s">
        <v>36</v>
      </c>
      <c r="D4" s="46">
        <v>0</v>
      </c>
      <c r="E4" s="47">
        <v>0</v>
      </c>
      <c r="F4" s="47">
        <v>0</v>
      </c>
      <c r="G4" s="60">
        <v>0</v>
      </c>
      <c r="H4" s="60">
        <v>13</v>
      </c>
      <c r="I4" s="145">
        <f>G4-F4</f>
        <v>0</v>
      </c>
      <c r="J4" s="146">
        <f t="shared" ref="J4:J7" si="0">G4-H4</f>
        <v>-13</v>
      </c>
      <c r="K4" s="145">
        <v>0</v>
      </c>
      <c r="L4" s="146">
        <f t="shared" ref="L4:L7" si="1">G4/H4*100</f>
        <v>0</v>
      </c>
    </row>
    <row r="5" spans="1:13" ht="29.25" customHeight="1" thickBot="1" x14ac:dyDescent="0.25">
      <c r="A5" s="147" t="s">
        <v>6</v>
      </c>
      <c r="B5" s="148">
        <v>25020000</v>
      </c>
      <c r="C5" s="149" t="s">
        <v>20</v>
      </c>
      <c r="D5" s="33">
        <v>0</v>
      </c>
      <c r="E5" s="33">
        <v>1831912.96</v>
      </c>
      <c r="F5" s="33">
        <f>D5+E5</f>
        <v>1831912.96</v>
      </c>
      <c r="G5" s="150">
        <v>1831912.96</v>
      </c>
      <c r="H5" s="150">
        <v>101120</v>
      </c>
      <c r="I5" s="19">
        <f>G5-F5</f>
        <v>0</v>
      </c>
      <c r="J5" s="20">
        <f t="shared" si="0"/>
        <v>1730792.96</v>
      </c>
      <c r="K5" s="151">
        <f>G5/F5*100</f>
        <v>100</v>
      </c>
      <c r="L5" s="20">
        <f t="shared" si="1"/>
        <v>1811.6227848101264</v>
      </c>
      <c r="M5" s="2"/>
    </row>
    <row r="6" spans="1:13" ht="13.5" thickBot="1" x14ac:dyDescent="0.25">
      <c r="A6" s="186" t="s">
        <v>44</v>
      </c>
      <c r="B6" s="187"/>
      <c r="C6" s="188"/>
      <c r="D6" s="141">
        <f>SUM(D4:D5)</f>
        <v>0</v>
      </c>
      <c r="E6" s="141">
        <f>SUM(E4:E5)</f>
        <v>1831912.96</v>
      </c>
      <c r="F6" s="141">
        <f>SUM(F4:F5)</f>
        <v>1831912.96</v>
      </c>
      <c r="G6" s="141">
        <f>SUM(G4:G5)</f>
        <v>1831912.96</v>
      </c>
      <c r="H6" s="141">
        <f>SUM(H4:H5)</f>
        <v>101133</v>
      </c>
      <c r="I6" s="142">
        <f>G6-F6</f>
        <v>0</v>
      </c>
      <c r="J6" s="143">
        <f t="shared" si="0"/>
        <v>1730779.96</v>
      </c>
      <c r="K6" s="80">
        <f>G6/F6*100</f>
        <v>100</v>
      </c>
      <c r="L6" s="81">
        <f t="shared" si="1"/>
        <v>1811.3899122937123</v>
      </c>
    </row>
    <row r="7" spans="1:13" ht="13.5" thickBot="1" x14ac:dyDescent="0.25">
      <c r="A7" s="62" t="s">
        <v>45</v>
      </c>
      <c r="B7" s="63"/>
      <c r="C7" s="64"/>
      <c r="D7" s="52">
        <f>D6</f>
        <v>0</v>
      </c>
      <c r="E7" s="52">
        <f>E6</f>
        <v>1831912.96</v>
      </c>
      <c r="F7" s="52">
        <f>F6</f>
        <v>1831912.96</v>
      </c>
      <c r="G7" s="52">
        <f>G6</f>
        <v>1831912.96</v>
      </c>
      <c r="H7" s="52">
        <f>H6</f>
        <v>101133</v>
      </c>
      <c r="I7" s="65">
        <f>G7-F7</f>
        <v>0</v>
      </c>
      <c r="J7" s="66">
        <f t="shared" si="0"/>
        <v>1730779.96</v>
      </c>
      <c r="K7" s="51">
        <f>G7/F7*100</f>
        <v>100</v>
      </c>
      <c r="L7" s="67">
        <f t="shared" si="1"/>
        <v>1811.3899122937123</v>
      </c>
    </row>
    <row r="8" spans="1:13" ht="13.5" thickBot="1" x14ac:dyDescent="0.25">
      <c r="A8" s="165" t="s">
        <v>11</v>
      </c>
      <c r="B8" s="166"/>
      <c r="C8" s="167"/>
      <c r="D8" s="53">
        <f>D7+'загальний фонд'!D35</f>
        <v>108940000</v>
      </c>
      <c r="E8" s="53">
        <f>E7</f>
        <v>1831912.96</v>
      </c>
      <c r="F8" s="53">
        <f>'загальний фонд'!F35+'спеціальний фонд'!F7</f>
        <v>67445802.959999993</v>
      </c>
      <c r="G8" s="54">
        <f>G7+'загальний фонд'!G35</f>
        <v>68454154.959999993</v>
      </c>
      <c r="H8" s="61">
        <f>H7+'загальний фонд'!H35</f>
        <v>65300710</v>
      </c>
      <c r="I8" s="54">
        <f>G8-F8</f>
        <v>1008352</v>
      </c>
      <c r="J8" s="61">
        <f>G8-H8</f>
        <v>3153444.9599999934</v>
      </c>
      <c r="K8" s="54">
        <f>G8/F8*100</f>
        <v>101.49505522322571</v>
      </c>
      <c r="L8" s="55">
        <f>G8/H8*100</f>
        <v>104.82911282281616</v>
      </c>
    </row>
    <row r="10" spans="1:13" ht="15.75" x14ac:dyDescent="0.25">
      <c r="B10" s="6" t="s">
        <v>69</v>
      </c>
      <c r="C10" s="7"/>
      <c r="D10" s="7"/>
      <c r="E10" s="7"/>
      <c r="F10" s="7"/>
      <c r="G10" s="7"/>
      <c r="H10" s="7"/>
      <c r="I10" s="7"/>
      <c r="J10" s="7" t="s">
        <v>70</v>
      </c>
    </row>
    <row r="13" spans="1:13" x14ac:dyDescent="0.2">
      <c r="E13" s="3"/>
      <c r="G13" s="3"/>
      <c r="H13" s="3"/>
    </row>
    <row r="14" spans="1:13" x14ac:dyDescent="0.2">
      <c r="E14" s="3"/>
      <c r="F14" s="3"/>
    </row>
    <row r="15" spans="1:13" x14ac:dyDescent="0.2">
      <c r="E15" s="3"/>
      <c r="F15" s="3"/>
    </row>
    <row r="19" spans="7:8" x14ac:dyDescent="0.2">
      <c r="G19" s="3"/>
      <c r="H19" s="3"/>
    </row>
  </sheetData>
  <mergeCells count="12">
    <mergeCell ref="A8:C8"/>
    <mergeCell ref="A1:L1"/>
    <mergeCell ref="I2:J2"/>
    <mergeCell ref="K2:L2"/>
    <mergeCell ref="A2:A3"/>
    <mergeCell ref="B2:B3"/>
    <mergeCell ref="E2:E3"/>
    <mergeCell ref="F2:F3"/>
    <mergeCell ref="D2:D3"/>
    <mergeCell ref="C2:C3"/>
    <mergeCell ref="G2:H2"/>
    <mergeCell ref="A6:C6"/>
  </mergeCells>
  <phoneticPr fontId="0" type="noConversion"/>
  <pageMargins left="0.59055118110236227" right="0.19685039370078741" top="0.62" bottom="0.19685039370078741" header="0.36" footer="0.24"/>
  <pageSetup paperSize="9" scale="85" orientation="landscape" horizontalDpi="360" verticalDpi="36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2</vt:i4>
      </vt:variant>
    </vt:vector>
  </HeadingPairs>
  <TitlesOfParts>
    <vt:vector size="4" baseType="lpstr">
      <vt:lpstr>загальний фонд</vt:lpstr>
      <vt:lpstr>спеціальний фонд</vt:lpstr>
      <vt:lpstr>'загальний фонд'!Заголовки_для_друку</vt:lpstr>
      <vt:lpstr>'загальний фонд'!Область_друку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Валерія Казанцева</cp:lastModifiedBy>
  <cp:lastPrinted>2024-07-30T06:08:07Z</cp:lastPrinted>
  <dcterms:created xsi:type="dcterms:W3CDTF">1996-10-08T23:32:33Z</dcterms:created>
  <dcterms:modified xsi:type="dcterms:W3CDTF">2024-08-08T06:59:04Z</dcterms:modified>
</cp:coreProperties>
</file>